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5440" windowHeight="12435"/>
  </bookViews>
  <sheets>
    <sheet name="Rozpocet_mesta" sheetId="56" r:id="rId1"/>
    <sheet name="Kapitálové výdaje" sheetId="42" r:id="rId2"/>
    <sheet name="Investice_pod_carou" sheetId="72" r:id="rId3"/>
  </sheets>
  <definedNames>
    <definedName name="_xlnm._FilterDatabase" localSheetId="1" hidden="1">'Kapitálové výdaje'!$A$2:$K$33</definedName>
    <definedName name="_xlnm.Print_Area" localSheetId="1">'Kapitálové výdaje'!$A$1:$K$33</definedName>
    <definedName name="_xlnm.Print_Area" localSheetId="0">Rozpocet_mesta!$A$1:$J$230</definedName>
  </definedNames>
  <calcPr calcId="152511"/>
  <customWorkbookViews>
    <customWorkbookView name="Uživatel - vlastní pohled" guid="{ADEA4CC1-6A8F-11D7-BDA4-00301B20A43D}" autoUpdate="1" mergeInterval="5" personalView="1" maximized="1" windowWidth="1020" windowHeight="605" activeSheetId="2"/>
  </customWorkbookViews>
</workbook>
</file>

<file path=xl/calcChain.xml><?xml version="1.0" encoding="utf-8"?>
<calcChain xmlns="http://schemas.openxmlformats.org/spreadsheetml/2006/main">
  <c r="J64" i="56" l="1"/>
  <c r="H64" i="56"/>
  <c r="F64" i="56"/>
  <c r="E64" i="56"/>
  <c r="D64" i="56"/>
  <c r="C64" i="56"/>
  <c r="C21" i="72" l="1"/>
  <c r="D20" i="72"/>
  <c r="D21" i="72" s="1"/>
  <c r="B21" i="72"/>
  <c r="F229" i="56" l="1"/>
  <c r="D19" i="72"/>
  <c r="D18" i="72"/>
  <c r="D17" i="72"/>
  <c r="D16" i="72"/>
  <c r="D15" i="72"/>
  <c r="D14" i="72"/>
  <c r="D13" i="72"/>
  <c r="D12" i="72"/>
  <c r="D11" i="72"/>
  <c r="D10" i="72"/>
  <c r="D9" i="72"/>
  <c r="D8" i="72"/>
  <c r="D7" i="72"/>
  <c r="D6" i="72"/>
  <c r="D5" i="72"/>
  <c r="D4" i="72"/>
  <c r="H38" i="42"/>
  <c r="H20" i="42" l="1"/>
  <c r="H28" i="42"/>
  <c r="G33" i="42" l="1"/>
  <c r="H32" i="42"/>
  <c r="H7" i="42"/>
  <c r="F33" i="42" l="1"/>
  <c r="I211" i="56" l="1"/>
  <c r="J211" i="56"/>
  <c r="H211" i="56"/>
  <c r="C229" i="56"/>
  <c r="D229" i="56"/>
  <c r="G139" i="56" l="1"/>
  <c r="H139" i="56"/>
  <c r="J139" i="56"/>
  <c r="I139" i="56"/>
  <c r="I130" i="56"/>
  <c r="J130" i="56"/>
  <c r="J134" i="56"/>
  <c r="I134" i="56"/>
  <c r="H134" i="56"/>
  <c r="H130" i="56" l="1"/>
  <c r="J193" i="56" l="1"/>
  <c r="I193" i="56"/>
  <c r="F26" i="56" l="1"/>
  <c r="E26" i="56"/>
  <c r="J52" i="56"/>
  <c r="H52" i="56"/>
  <c r="I75" i="56" l="1"/>
  <c r="H75" i="56"/>
  <c r="J75" i="56"/>
  <c r="J76" i="56" l="1"/>
  <c r="H76" i="56"/>
  <c r="I76" i="56"/>
  <c r="I93" i="56" l="1"/>
  <c r="H93" i="56"/>
  <c r="G93" i="56"/>
  <c r="H205" i="56"/>
  <c r="I188" i="56"/>
  <c r="H188" i="56"/>
  <c r="G188" i="56"/>
  <c r="H182" i="56"/>
  <c r="I180" i="56"/>
  <c r="H180" i="56"/>
  <c r="I179" i="56"/>
  <c r="H179" i="56"/>
  <c r="G179" i="56"/>
  <c r="H166" i="56"/>
  <c r="I165" i="56"/>
  <c r="H165" i="56"/>
  <c r="I163" i="56"/>
  <c r="H163" i="56"/>
  <c r="G163" i="56"/>
  <c r="H137" i="56"/>
  <c r="I127" i="56"/>
  <c r="H127" i="56"/>
  <c r="G127" i="56"/>
  <c r="I123" i="56"/>
  <c r="H123" i="56"/>
  <c r="G123" i="56"/>
  <c r="I120" i="56"/>
  <c r="H120" i="56"/>
  <c r="G120" i="56"/>
  <c r="I119" i="56"/>
  <c r="H119" i="56"/>
  <c r="G119" i="56"/>
  <c r="H106" i="56"/>
  <c r="I68" i="56" l="1"/>
  <c r="G68" i="56"/>
  <c r="H68" i="56"/>
  <c r="H193" i="56" l="1"/>
  <c r="G193" i="56"/>
  <c r="H11" i="56" l="1"/>
  <c r="G19" i="56"/>
  <c r="I19" i="56"/>
  <c r="H19" i="56"/>
  <c r="J11" i="56"/>
  <c r="G223" i="56" l="1"/>
  <c r="H223" i="56"/>
  <c r="J106" i="56" l="1"/>
  <c r="J188" i="56"/>
  <c r="J179" i="56"/>
  <c r="J127" i="56"/>
  <c r="J123" i="56"/>
  <c r="J119" i="56"/>
  <c r="H31" i="42" l="1"/>
  <c r="H30" i="42"/>
  <c r="H29" i="42"/>
  <c r="H27" i="42"/>
  <c r="H26" i="42"/>
  <c r="H25" i="42"/>
  <c r="H24" i="42"/>
  <c r="H23" i="42"/>
  <c r="H22" i="42"/>
  <c r="H21" i="42"/>
  <c r="H19" i="42"/>
  <c r="H18" i="42"/>
  <c r="H16" i="42"/>
  <c r="H15" i="42"/>
  <c r="H14" i="42"/>
  <c r="H13" i="42"/>
  <c r="H12" i="42"/>
  <c r="H11" i="42"/>
  <c r="H10" i="42"/>
  <c r="H9" i="42"/>
  <c r="H8" i="42"/>
  <c r="H6" i="42"/>
  <c r="H5" i="42"/>
  <c r="H4" i="42"/>
  <c r="H3" i="42"/>
  <c r="H17" i="42" l="1"/>
  <c r="H34" i="42" s="1"/>
  <c r="J68" i="56"/>
  <c r="H33" i="42" l="1"/>
  <c r="G208" i="56" l="1"/>
  <c r="I208" i="56"/>
  <c r="H208" i="56"/>
  <c r="J208" i="56"/>
  <c r="E229" i="56" l="1"/>
  <c r="J205" i="56" l="1"/>
  <c r="J113" i="56"/>
  <c r="I113" i="56"/>
  <c r="H113" i="56"/>
  <c r="I175" i="56" l="1"/>
  <c r="H175" i="56"/>
  <c r="G175" i="56"/>
  <c r="J175" i="56"/>
  <c r="I92" i="56" l="1"/>
  <c r="H92" i="56"/>
  <c r="G92" i="56"/>
  <c r="J136" i="56" l="1"/>
  <c r="I136" i="56"/>
  <c r="H136" i="56"/>
  <c r="G136" i="56"/>
  <c r="I128" i="56" l="1"/>
  <c r="H128" i="56"/>
  <c r="G128" i="56"/>
  <c r="J128" i="56"/>
  <c r="I99" i="56"/>
  <c r="J99" i="56"/>
  <c r="G99" i="56"/>
  <c r="H99" i="56"/>
  <c r="J223" i="56" l="1"/>
  <c r="J213" i="56"/>
  <c r="I213" i="56"/>
  <c r="H213" i="56"/>
  <c r="G213" i="56"/>
  <c r="J182" i="56"/>
  <c r="J180" i="56"/>
  <c r="J172" i="56"/>
  <c r="I172" i="56"/>
  <c r="H172" i="56"/>
  <c r="J171" i="56"/>
  <c r="I171" i="56"/>
  <c r="H171" i="56"/>
  <c r="G171" i="56"/>
  <c r="J166" i="56"/>
  <c r="J165" i="56"/>
  <c r="J163" i="56"/>
  <c r="J161" i="56"/>
  <c r="I161" i="56"/>
  <c r="H161" i="56"/>
  <c r="G161" i="56"/>
  <c r="J158" i="56"/>
  <c r="H158" i="56"/>
  <c r="J153" i="56"/>
  <c r="I153" i="56"/>
  <c r="H153" i="56"/>
  <c r="J148" i="56"/>
  <c r="H148" i="56"/>
  <c r="J137" i="56" l="1"/>
  <c r="H225" i="56" l="1"/>
  <c r="H170" i="56"/>
  <c r="H168" i="56"/>
  <c r="H145" i="56"/>
  <c r="H129" i="56"/>
  <c r="H114" i="56"/>
  <c r="H105" i="56"/>
  <c r="H104" i="56"/>
  <c r="H103" i="56" l="1"/>
  <c r="G103" i="56"/>
  <c r="I103" i="56"/>
  <c r="I222" i="56"/>
  <c r="H222" i="56"/>
  <c r="H111" i="56"/>
  <c r="H183" i="56"/>
  <c r="H200" i="56"/>
  <c r="H219" i="56"/>
  <c r="H206" i="56"/>
  <c r="H218" i="56"/>
  <c r="H207" i="56"/>
  <c r="H209" i="56"/>
  <c r="H133" i="56"/>
  <c r="H149" i="56"/>
  <c r="J222" i="56"/>
  <c r="J160" i="56"/>
  <c r="H160" i="56"/>
  <c r="J112" i="56"/>
  <c r="H112" i="56"/>
  <c r="J194" i="56"/>
  <c r="I194" i="56"/>
  <c r="H194" i="56"/>
  <c r="G194" i="56"/>
  <c r="H101" i="56"/>
  <c r="J103" i="56"/>
  <c r="H102" i="56"/>
  <c r="J92" i="56"/>
  <c r="J209" i="56"/>
  <c r="H144" i="56" l="1"/>
  <c r="J144" i="56"/>
  <c r="J206" i="56"/>
  <c r="J207" i="56"/>
  <c r="I144" i="56" l="1"/>
  <c r="G144" i="56"/>
  <c r="H181" i="56" l="1"/>
  <c r="H126" i="56" l="1"/>
  <c r="H150" i="56" l="1"/>
  <c r="H135" i="56" l="1"/>
  <c r="H118" i="56"/>
  <c r="H97" i="56" l="1"/>
  <c r="G97" i="56"/>
  <c r="J97" i="56"/>
  <c r="I97" i="56"/>
  <c r="H215" i="56" l="1"/>
  <c r="H212" i="56"/>
  <c r="I79" i="56" l="1"/>
  <c r="H79" i="56"/>
  <c r="J79" i="56"/>
  <c r="G79" i="56"/>
  <c r="G74" i="56"/>
  <c r="J74" i="56"/>
  <c r="I74" i="56"/>
  <c r="H74" i="56"/>
  <c r="I81" i="56"/>
  <c r="J81" i="56"/>
  <c r="H81" i="56"/>
  <c r="I78" i="56"/>
  <c r="H78" i="56"/>
  <c r="J78" i="56"/>
  <c r="G78" i="56"/>
  <c r="I80" i="56"/>
  <c r="H80" i="56"/>
  <c r="J80" i="56"/>
  <c r="G80" i="56"/>
  <c r="H69" i="56"/>
  <c r="H67" i="56"/>
  <c r="G67" i="56"/>
  <c r="I67" i="56"/>
  <c r="H73" i="56"/>
  <c r="G73" i="56"/>
  <c r="I73" i="56"/>
  <c r="G6" i="56" l="1"/>
  <c r="H6" i="56"/>
  <c r="I6" i="56"/>
  <c r="I12" i="56"/>
  <c r="H12" i="56"/>
  <c r="G12" i="56"/>
  <c r="G14" i="56"/>
  <c r="H14" i="56"/>
  <c r="I14" i="56"/>
  <c r="H15" i="56"/>
  <c r="I15" i="56"/>
  <c r="G15" i="56"/>
  <c r="I5" i="56"/>
  <c r="H5" i="56"/>
  <c r="G5" i="56"/>
  <c r="H10" i="56"/>
  <c r="I10" i="56"/>
  <c r="I13" i="56"/>
  <c r="H13" i="56"/>
  <c r="G13" i="56"/>
  <c r="I9" i="56"/>
  <c r="H9" i="56"/>
  <c r="G9" i="56"/>
  <c r="I4" i="56"/>
  <c r="H4" i="56"/>
  <c r="G4" i="56"/>
  <c r="I8" i="56"/>
  <c r="H8" i="56"/>
  <c r="G8" i="56"/>
  <c r="H7" i="56"/>
  <c r="I7" i="56"/>
  <c r="G7" i="56"/>
  <c r="I16" i="56"/>
  <c r="H16" i="56"/>
  <c r="G16" i="56"/>
  <c r="I17" i="56"/>
  <c r="H17" i="56"/>
  <c r="G17" i="56"/>
  <c r="G18" i="56"/>
  <c r="H18" i="56"/>
  <c r="I18" i="56"/>
  <c r="H20" i="56"/>
  <c r="I20" i="56"/>
  <c r="G20" i="56"/>
  <c r="H21" i="56"/>
  <c r="I22" i="56"/>
  <c r="H22" i="56"/>
  <c r="G23" i="56"/>
  <c r="H23" i="56"/>
  <c r="I23" i="56"/>
  <c r="D26" i="56"/>
  <c r="C26" i="56"/>
  <c r="I54" i="56" l="1"/>
  <c r="H54" i="56"/>
  <c r="G54" i="56"/>
  <c r="G56" i="56"/>
  <c r="H56" i="56"/>
  <c r="I56" i="56"/>
  <c r="I58" i="56"/>
  <c r="H58" i="56"/>
  <c r="G58" i="56"/>
  <c r="I59" i="56"/>
  <c r="G59" i="56"/>
  <c r="H59" i="56"/>
  <c r="H61" i="56"/>
  <c r="G61" i="56"/>
  <c r="I61" i="56"/>
  <c r="H35" i="56"/>
  <c r="G35" i="56"/>
  <c r="G40" i="56"/>
  <c r="H40" i="56"/>
  <c r="H44" i="56"/>
  <c r="G44" i="56"/>
  <c r="I44" i="56"/>
  <c r="I47" i="56"/>
  <c r="H47" i="56"/>
  <c r="G47" i="56"/>
  <c r="I49" i="56"/>
  <c r="G49" i="56"/>
  <c r="H49" i="56"/>
  <c r="G51" i="56"/>
  <c r="H51" i="56"/>
  <c r="I51" i="56"/>
  <c r="H53" i="56"/>
  <c r="G53" i="56"/>
  <c r="I53" i="56"/>
  <c r="H55" i="56"/>
  <c r="H57" i="56"/>
  <c r="G60" i="56"/>
  <c r="H60" i="56"/>
  <c r="I60" i="56"/>
  <c r="I62" i="56"/>
  <c r="H62" i="56"/>
  <c r="I35" i="56"/>
  <c r="I40" i="56"/>
  <c r="I29" i="56"/>
  <c r="G63" i="56"/>
  <c r="I63" i="56"/>
  <c r="H63" i="56"/>
  <c r="I26" i="56"/>
  <c r="H26" i="56"/>
  <c r="G26" i="56"/>
  <c r="I48" i="56"/>
  <c r="G48" i="56"/>
  <c r="H48" i="56"/>
  <c r="I43" i="56"/>
  <c r="H43" i="56"/>
  <c r="G43" i="56"/>
  <c r="H41" i="56"/>
  <c r="G41" i="56"/>
  <c r="I41" i="56"/>
  <c r="H38" i="56"/>
  <c r="I39" i="56"/>
  <c r="G39" i="56"/>
  <c r="H39" i="56"/>
  <c r="I36" i="56"/>
  <c r="G36" i="56"/>
  <c r="H36" i="56"/>
  <c r="H37" i="56"/>
  <c r="I42" i="56"/>
  <c r="G42" i="56"/>
  <c r="H42" i="56"/>
  <c r="H34" i="56"/>
  <c r="I34" i="56"/>
  <c r="G34" i="56"/>
  <c r="G33" i="56"/>
  <c r="H33" i="56"/>
  <c r="I33" i="56"/>
  <c r="H32" i="56"/>
  <c r="I32" i="56"/>
  <c r="G32" i="56"/>
  <c r="I31" i="56"/>
  <c r="G31" i="56"/>
  <c r="H31" i="56"/>
  <c r="H30" i="56"/>
  <c r="G30" i="56"/>
  <c r="I30" i="56"/>
  <c r="H29" i="56"/>
  <c r="G29" i="56"/>
  <c r="H28" i="56"/>
  <c r="I50" i="56"/>
  <c r="G50" i="56"/>
  <c r="H50" i="56"/>
  <c r="I46" i="56"/>
  <c r="G46" i="56"/>
  <c r="H46" i="56"/>
  <c r="H45" i="56"/>
  <c r="G45" i="56"/>
  <c r="I45" i="56"/>
  <c r="J56" i="56"/>
  <c r="J34" i="56"/>
  <c r="J32" i="56"/>
  <c r="J29" i="56"/>
  <c r="J47" i="56"/>
  <c r="J37" i="56"/>
  <c r="J39" i="56"/>
  <c r="J38" i="56"/>
  <c r="J28" i="56"/>
  <c r="J26" i="56"/>
  <c r="H77" i="56" l="1"/>
  <c r="G77" i="56" l="1"/>
  <c r="I77" i="56"/>
  <c r="J77" i="56"/>
  <c r="H140" i="56" l="1"/>
  <c r="H132" i="56" l="1"/>
  <c r="H138" i="56"/>
  <c r="F70" i="56" l="1"/>
  <c r="E70" i="56"/>
  <c r="D70" i="56"/>
  <c r="C70" i="56"/>
  <c r="J69" i="56" l="1"/>
  <c r="J225" i="56" l="1"/>
  <c r="G225" i="56"/>
  <c r="J201" i="56"/>
  <c r="I201" i="56"/>
  <c r="H201" i="56"/>
  <c r="H229" i="56" s="1"/>
  <c r="G201" i="56"/>
  <c r="J170" i="56"/>
  <c r="I170" i="56"/>
  <c r="G170" i="56"/>
  <c r="J168" i="56"/>
  <c r="I168" i="56"/>
  <c r="G168" i="56"/>
  <c r="J145" i="56"/>
  <c r="J129" i="56"/>
  <c r="J120" i="56"/>
  <c r="J114" i="56"/>
  <c r="J105" i="56"/>
  <c r="J104" i="56"/>
  <c r="J93" i="56"/>
  <c r="J229" i="56" l="1"/>
  <c r="D226" i="56" l="1"/>
  <c r="E226" i="56"/>
  <c r="F226" i="56"/>
  <c r="G226" i="56" l="1"/>
  <c r="J226" i="56"/>
  <c r="H226" i="56"/>
  <c r="C226" i="56"/>
  <c r="H199" i="56" l="1"/>
  <c r="H167" i="56"/>
  <c r="H98" i="56" l="1"/>
  <c r="C189" i="56" l="1"/>
  <c r="C146" i="56"/>
  <c r="C121" i="56"/>
  <c r="J59" i="56"/>
  <c r="J57" i="56"/>
  <c r="J55" i="56"/>
  <c r="J49" i="56"/>
  <c r="J41" i="56"/>
  <c r="J31" i="56"/>
  <c r="C82" i="56"/>
  <c r="C24" i="56"/>
  <c r="J10" i="56"/>
  <c r="C185" i="56" l="1"/>
  <c r="C173" i="56"/>
  <c r="C107" i="56"/>
  <c r="C155" i="56"/>
  <c r="C115" i="56"/>
  <c r="C202" i="56"/>
  <c r="C220" i="56"/>
  <c r="C195" i="56"/>
  <c r="C142" i="56"/>
  <c r="C94" i="56"/>
  <c r="C83" i="56"/>
  <c r="H141" i="56" l="1"/>
  <c r="J212" i="56" l="1"/>
  <c r="I212" i="56"/>
  <c r="G212" i="56"/>
  <c r="J101" i="56" l="1"/>
  <c r="I101" i="56"/>
  <c r="G101" i="56"/>
  <c r="I191" i="56" l="1"/>
  <c r="I192" i="56"/>
  <c r="J191" i="56" l="1"/>
  <c r="G191" i="56"/>
  <c r="H191" i="56"/>
  <c r="G192" i="56"/>
  <c r="H192" i="56"/>
  <c r="J192" i="56"/>
  <c r="F189" i="56" l="1"/>
  <c r="E189" i="56"/>
  <c r="D189" i="56"/>
  <c r="G189" i="56" l="1"/>
  <c r="I189" i="56"/>
  <c r="I187" i="56"/>
  <c r="G187" i="56"/>
  <c r="I183" i="56"/>
  <c r="J183" i="56"/>
  <c r="J187" i="56"/>
  <c r="J189" i="56" s="1"/>
  <c r="H187" i="56"/>
  <c r="H189" i="56" s="1"/>
  <c r="G183" i="56"/>
  <c r="H162" i="56" l="1"/>
  <c r="F195" i="56"/>
  <c r="E195" i="56"/>
  <c r="F82" i="56" l="1"/>
  <c r="E82" i="56"/>
  <c r="D82" i="56"/>
  <c r="J62" i="56"/>
  <c r="J22" i="56" l="1"/>
  <c r="J21" i="56"/>
  <c r="J20" i="56"/>
  <c r="D195" i="56"/>
  <c r="H151" i="56"/>
  <c r="H169" i="56"/>
  <c r="I145" i="56"/>
  <c r="G145" i="56"/>
  <c r="I129" i="56"/>
  <c r="G129" i="56"/>
  <c r="I114" i="56"/>
  <c r="G114" i="56"/>
  <c r="I105" i="56"/>
  <c r="G105" i="56"/>
  <c r="I104" i="56"/>
  <c r="G104" i="56"/>
  <c r="J73" i="56"/>
  <c r="J82" i="56" s="1"/>
  <c r="H82" i="56"/>
  <c r="J67" i="56"/>
  <c r="J66" i="56"/>
  <c r="I66" i="56"/>
  <c r="H66" i="56"/>
  <c r="G66" i="56"/>
  <c r="J63" i="56"/>
  <c r="J61" i="56"/>
  <c r="J60" i="56"/>
  <c r="J58" i="56"/>
  <c r="J54" i="56"/>
  <c r="J53" i="56"/>
  <c r="J51" i="56"/>
  <c r="J50" i="56"/>
  <c r="J48" i="56"/>
  <c r="J46" i="56"/>
  <c r="J45" i="56"/>
  <c r="J44" i="56"/>
  <c r="J43" i="56"/>
  <c r="J42" i="56"/>
  <c r="J40" i="56"/>
  <c r="J36" i="56"/>
  <c r="J35" i="56"/>
  <c r="J33" i="56"/>
  <c r="J30" i="56"/>
  <c r="J27" i="56"/>
  <c r="I27" i="56"/>
  <c r="H27" i="56"/>
  <c r="G27" i="56"/>
  <c r="J23" i="56"/>
  <c r="J19" i="56"/>
  <c r="J18" i="56"/>
  <c r="J17" i="56"/>
  <c r="J16" i="56"/>
  <c r="J15" i="56"/>
  <c r="J14" i="56"/>
  <c r="J13" i="56"/>
  <c r="J12" i="56"/>
  <c r="J9" i="56"/>
  <c r="J8" i="56"/>
  <c r="J7" i="56"/>
  <c r="J6" i="56"/>
  <c r="J5" i="56"/>
  <c r="J4" i="56"/>
  <c r="J3" i="56"/>
  <c r="I3" i="56"/>
  <c r="G3" i="56"/>
  <c r="H3" i="56"/>
  <c r="E24" i="56"/>
  <c r="D24" i="56"/>
  <c r="E173" i="56" l="1"/>
  <c r="H70" i="56"/>
  <c r="E202" i="56"/>
  <c r="D202" i="56"/>
  <c r="D107" i="56"/>
  <c r="D185" i="56"/>
  <c r="D146" i="56"/>
  <c r="J70" i="56"/>
  <c r="E83" i="56"/>
  <c r="D173" i="56"/>
  <c r="D94" i="56"/>
  <c r="E94" i="56"/>
  <c r="J91" i="56"/>
  <c r="I91" i="56"/>
  <c r="J111" i="56"/>
  <c r="D83" i="56"/>
  <c r="D220" i="56"/>
  <c r="J24" i="56"/>
  <c r="E185" i="56" l="1"/>
  <c r="H110" i="56"/>
  <c r="D115" i="56"/>
  <c r="E107" i="56"/>
  <c r="D155" i="56"/>
  <c r="E155" i="56"/>
  <c r="E121" i="56"/>
  <c r="D121" i="56"/>
  <c r="D142" i="56" l="1"/>
  <c r="I229" i="56" l="1"/>
  <c r="J125" i="56" l="1"/>
  <c r="I125" i="56"/>
  <c r="G125" i="56"/>
  <c r="H125" i="56"/>
  <c r="J140" i="56"/>
  <c r="G140" i="56"/>
  <c r="I140" i="56"/>
  <c r="J176" i="56"/>
  <c r="G176" i="56"/>
  <c r="I176" i="56"/>
  <c r="H176" i="56"/>
  <c r="J132" i="56"/>
  <c r="G132" i="56"/>
  <c r="I132" i="56"/>
  <c r="J141" i="56"/>
  <c r="G141" i="56"/>
  <c r="I141" i="56"/>
  <c r="J200" i="56"/>
  <c r="J133" i="56"/>
  <c r="I133" i="56"/>
  <c r="G133" i="56"/>
  <c r="J149" i="56"/>
  <c r="G149" i="56"/>
  <c r="I149" i="56"/>
  <c r="G218" i="56"/>
  <c r="J218" i="56"/>
  <c r="I218" i="56"/>
  <c r="H91" i="56"/>
  <c r="F94" i="56"/>
  <c r="G91" i="56"/>
  <c r="E146" i="56"/>
  <c r="H131" i="56"/>
  <c r="E142" i="56"/>
  <c r="H164" i="56" l="1"/>
  <c r="H178" i="56"/>
  <c r="H152" i="56"/>
  <c r="F146" i="56"/>
  <c r="I146" i="56" s="1"/>
  <c r="I94" i="56"/>
  <c r="H198" i="56"/>
  <c r="H214" i="56"/>
  <c r="H177" i="56"/>
  <c r="H100" i="56"/>
  <c r="G100" i="56"/>
  <c r="I100" i="56"/>
  <c r="J100" i="56"/>
  <c r="F107" i="56"/>
  <c r="G102" i="56"/>
  <c r="J102" i="56"/>
  <c r="I102" i="56"/>
  <c r="I109" i="56"/>
  <c r="H109" i="56"/>
  <c r="G109" i="56"/>
  <c r="J109" i="56"/>
  <c r="H94" i="56"/>
  <c r="J94" i="56"/>
  <c r="H184" i="56" l="1"/>
  <c r="H185" i="56" s="1"/>
  <c r="F185" i="56"/>
  <c r="H210" i="56"/>
  <c r="H159" i="56"/>
  <c r="J159" i="56"/>
  <c r="G159" i="56"/>
  <c r="I159" i="56"/>
  <c r="F173" i="56"/>
  <c r="I173" i="56" s="1"/>
  <c r="I118" i="56"/>
  <c r="J138" i="56"/>
  <c r="I126" i="56"/>
  <c r="G143" i="56"/>
  <c r="I143" i="56"/>
  <c r="J126" i="56"/>
  <c r="J143" i="56"/>
  <c r="J146" i="56" s="1"/>
  <c r="G138" i="56"/>
  <c r="H143" i="56"/>
  <c r="H146" i="56" s="1"/>
  <c r="G118" i="56"/>
  <c r="J118" i="56"/>
  <c r="I138" i="56"/>
  <c r="G126" i="56"/>
  <c r="E115" i="56"/>
  <c r="I98" i="56"/>
  <c r="J98" i="56"/>
  <c r="G98" i="56"/>
  <c r="H96" i="56"/>
  <c r="I96" i="56"/>
  <c r="J96" i="56"/>
  <c r="G96" i="56"/>
  <c r="J164" i="56"/>
  <c r="G164" i="56"/>
  <c r="I164" i="56"/>
  <c r="J169" i="56"/>
  <c r="G169" i="56"/>
  <c r="I169" i="56"/>
  <c r="J162" i="56"/>
  <c r="G162" i="56"/>
  <c r="I162" i="56"/>
  <c r="J131" i="56"/>
  <c r="I131" i="56"/>
  <c r="G131" i="56"/>
  <c r="J135" i="56"/>
  <c r="G135" i="56"/>
  <c r="I135" i="56"/>
  <c r="J204" i="56"/>
  <c r="I204" i="56"/>
  <c r="H204" i="56"/>
  <c r="G204" i="56"/>
  <c r="J214" i="56"/>
  <c r="I214" i="56"/>
  <c r="G214" i="56"/>
  <c r="J184" i="56"/>
  <c r="G184" i="56"/>
  <c r="I184" i="56"/>
  <c r="J198" i="56"/>
  <c r="G198" i="56"/>
  <c r="I198" i="56"/>
  <c r="J181" i="56"/>
  <c r="I181" i="56"/>
  <c r="G181" i="56"/>
  <c r="J152" i="56"/>
  <c r="I152" i="56"/>
  <c r="G152" i="56"/>
  <c r="J154" i="56"/>
  <c r="G154" i="56"/>
  <c r="I154" i="56"/>
  <c r="H154" i="56"/>
  <c r="J178" i="56"/>
  <c r="G178" i="56"/>
  <c r="I178" i="56"/>
  <c r="J199" i="56"/>
  <c r="G199" i="56"/>
  <c r="I199" i="56"/>
  <c r="J157" i="56"/>
  <c r="I157" i="56"/>
  <c r="G157" i="56"/>
  <c r="H157" i="56"/>
  <c r="J150" i="56"/>
  <c r="I150" i="56"/>
  <c r="G150" i="56"/>
  <c r="J167" i="56"/>
  <c r="G167" i="56"/>
  <c r="I167" i="56"/>
  <c r="H217" i="56"/>
  <c r="G217" i="56"/>
  <c r="J195" i="56"/>
  <c r="H195" i="56"/>
  <c r="G219" i="56"/>
  <c r="J219" i="56"/>
  <c r="I219" i="56"/>
  <c r="G110" i="56"/>
  <c r="I110" i="56"/>
  <c r="J110" i="56"/>
  <c r="F115" i="56"/>
  <c r="I195" i="56"/>
  <c r="F142" i="56"/>
  <c r="I142" i="56" s="1"/>
  <c r="F220" i="56"/>
  <c r="J210" i="56" l="1"/>
  <c r="I210" i="56"/>
  <c r="G210" i="56"/>
  <c r="H107" i="56"/>
  <c r="J107" i="56"/>
  <c r="G107" i="56"/>
  <c r="J173" i="56"/>
  <c r="H173" i="56"/>
  <c r="H155" i="56"/>
  <c r="F155" i="56"/>
  <c r="I155" i="56" s="1"/>
  <c r="G197" i="56"/>
  <c r="E220" i="56"/>
  <c r="I177" i="56"/>
  <c r="I185" i="56"/>
  <c r="G177" i="56"/>
  <c r="I217" i="56"/>
  <c r="J217" i="56"/>
  <c r="J220" i="56" s="1"/>
  <c r="I151" i="56"/>
  <c r="J115" i="56"/>
  <c r="I197" i="56"/>
  <c r="J151" i="56"/>
  <c r="G151" i="56"/>
  <c r="J177" i="56"/>
  <c r="J185" i="56" s="1"/>
  <c r="F202" i="56"/>
  <c r="J197" i="56"/>
  <c r="J202" i="56" s="1"/>
  <c r="H197" i="56"/>
  <c r="I107" i="56"/>
  <c r="J142" i="56"/>
  <c r="F121" i="56"/>
  <c r="J117" i="56"/>
  <c r="I117" i="56"/>
  <c r="G117" i="56"/>
  <c r="H117" i="56"/>
  <c r="I115" i="56"/>
  <c r="G115" i="56"/>
  <c r="H142" i="56"/>
  <c r="H115" i="56"/>
  <c r="I202" i="56" l="1"/>
  <c r="I220" i="56"/>
  <c r="J155" i="56"/>
  <c r="I121" i="56"/>
  <c r="G121" i="56"/>
  <c r="H121" i="56"/>
  <c r="J121" i="56"/>
  <c r="F24" i="56" l="1"/>
  <c r="J83" i="56"/>
  <c r="I24" i="56" l="1"/>
  <c r="I82" i="56"/>
  <c r="I70" i="56"/>
  <c r="I64" i="56"/>
  <c r="H24" i="56"/>
  <c r="F83" i="56"/>
  <c r="H83" i="56" l="1"/>
  <c r="I83" i="56" s="1"/>
  <c r="G155" i="56"/>
  <c r="G195" i="56" l="1"/>
  <c r="G70" i="56"/>
  <c r="G185" i="56"/>
  <c r="G202" i="56"/>
  <c r="G173" i="56"/>
  <c r="G82" i="56"/>
  <c r="G24" i="56"/>
  <c r="G64" i="56"/>
  <c r="G142" i="56"/>
  <c r="G146" i="56"/>
  <c r="G94" i="56"/>
  <c r="H220" i="56"/>
  <c r="G220" i="56"/>
  <c r="G229" i="56"/>
  <c r="H202" i="56"/>
  <c r="G83" i="56" l="1"/>
  <c r="C216" i="56"/>
  <c r="C230" i="56" s="1"/>
  <c r="C86" i="56" l="1"/>
  <c r="C87" i="56" s="1"/>
  <c r="C88" i="56" s="1"/>
  <c r="C228" i="56"/>
  <c r="D216" i="56" l="1"/>
  <c r="D230" i="56" s="1"/>
  <c r="D228" i="56" l="1"/>
  <c r="D86" i="56" l="1"/>
  <c r="D87" i="56" s="1"/>
  <c r="D88" i="56" s="1"/>
  <c r="E216" i="56"/>
  <c r="E230" i="56" s="1"/>
  <c r="E228" i="56" l="1"/>
  <c r="F216" i="56"/>
  <c r="F230" i="56" s="1"/>
  <c r="I215" i="56"/>
  <c r="J215" i="56"/>
  <c r="J216" i="56" s="1"/>
  <c r="J230" i="56" s="1"/>
  <c r="G215" i="56"/>
  <c r="J228" i="56" l="1"/>
  <c r="G216" i="56"/>
  <c r="F86" i="56"/>
  <c r="F87" i="56" s="1"/>
  <c r="F88" i="56" s="1"/>
  <c r="E86" i="56"/>
  <c r="E87" i="56" s="1"/>
  <c r="E88" i="56" s="1"/>
  <c r="I216" i="56"/>
  <c r="H216" i="56"/>
  <c r="H230" i="56" s="1"/>
  <c r="H228" i="56" l="1"/>
  <c r="G87" i="56"/>
  <c r="H86" i="56"/>
  <c r="H87" i="56" s="1"/>
  <c r="I87" i="56" s="1"/>
  <c r="G86" i="56"/>
  <c r="I86" i="56"/>
  <c r="I230" i="56"/>
  <c r="J86" i="56"/>
  <c r="J87" i="56" s="1"/>
  <c r="J88" i="56" s="1"/>
  <c r="F228" i="56"/>
  <c r="G230" i="56"/>
  <c r="I88" i="56"/>
  <c r="G88" i="56"/>
  <c r="H88" i="56" l="1"/>
  <c r="G228" i="56"/>
  <c r="I228" i="56"/>
</calcChain>
</file>

<file path=xl/sharedStrings.xml><?xml version="1.0" encoding="utf-8"?>
<sst xmlns="http://schemas.openxmlformats.org/spreadsheetml/2006/main" count="454" uniqueCount="344">
  <si>
    <t>Položka</t>
  </si>
  <si>
    <t>Městská policie</t>
  </si>
  <si>
    <t>Vodní hospodářství</t>
  </si>
  <si>
    <t>Kronika města</t>
  </si>
  <si>
    <t>Občanské záležitosti</t>
  </si>
  <si>
    <t>Koupaliště</t>
  </si>
  <si>
    <t>Sauna</t>
  </si>
  <si>
    <t>Nebytové hospodářství</t>
  </si>
  <si>
    <t>Pohřebnictví</t>
  </si>
  <si>
    <t>Celkem</t>
  </si>
  <si>
    <t>Částka</t>
  </si>
  <si>
    <t>xxxx</t>
  </si>
  <si>
    <t>Veřejné osvětlení</t>
  </si>
  <si>
    <t>Sociální fond</t>
  </si>
  <si>
    <t>Požární ochrana - dobrovolná část</t>
  </si>
  <si>
    <t>Doprava</t>
  </si>
  <si>
    <t>Městský úřad</t>
  </si>
  <si>
    <t>Péče o vzhled obcí a veřejnou zeleň</t>
  </si>
  <si>
    <t>Kloboucké hospodářské trhy</t>
  </si>
  <si>
    <t>372x</t>
  </si>
  <si>
    <t>Činnost orgánů krizového řízení na místní úrovni</t>
  </si>
  <si>
    <t>43xx</t>
  </si>
  <si>
    <t xml:space="preserve">Celkem </t>
  </si>
  <si>
    <t>52XX</t>
  </si>
  <si>
    <t>***</t>
  </si>
  <si>
    <t>5XXX</t>
  </si>
  <si>
    <t>Správní poplatky</t>
  </si>
  <si>
    <t>Technická podpora kulturních akcí</t>
  </si>
  <si>
    <t>Technická podpora sportovních akcí</t>
  </si>
  <si>
    <t>63XX</t>
  </si>
  <si>
    <t>Pol.</t>
  </si>
  <si>
    <t>ODPA</t>
  </si>
  <si>
    <t>Setkání muzikantů v Bílých Karpatech</t>
  </si>
  <si>
    <t>Výdaje</t>
  </si>
  <si>
    <t>Pitná voda</t>
  </si>
  <si>
    <t>Zachování a obnova kulturních památek</t>
  </si>
  <si>
    <t>Příjmy</t>
  </si>
  <si>
    <t>Daň z příjmů PO</t>
  </si>
  <si>
    <t>Daň z příjmů PO za obce</t>
  </si>
  <si>
    <t>Daň z přidané hodnoty</t>
  </si>
  <si>
    <t>Poplatky za uložení odpadů</t>
  </si>
  <si>
    <t>Poplatek za provoz systému nakládání s komunálními odpady</t>
  </si>
  <si>
    <t>Poplatek ze psů</t>
  </si>
  <si>
    <t>Poplatek za lázeňský nebo rekreační pobyt</t>
  </si>
  <si>
    <t>Poplatek za užívání veřejného prostranství</t>
  </si>
  <si>
    <t>Poplatek ze vstupného</t>
  </si>
  <si>
    <t>Poplatek z ubytovací kapacity</t>
  </si>
  <si>
    <t>Příjmy za ZOZ od žadatelů o řidičské oprávnění</t>
  </si>
  <si>
    <t>Třída 1</t>
  </si>
  <si>
    <t>Daňové příjmy celkem</t>
  </si>
  <si>
    <t>Podpora ostatních produkčních činností - lesní hospodářství</t>
  </si>
  <si>
    <t>Ostatní zájmové činnost a rekreace - sauna, koupaliště</t>
  </si>
  <si>
    <t>Ostatní správa ve zdravotnictví - nájem</t>
  </si>
  <si>
    <t>Bytové hospodářství - nájemné, služby k nájemnému</t>
  </si>
  <si>
    <t>Nebytové hospodářství - nájemné,služby k nájemnému</t>
  </si>
  <si>
    <t>Lokální zásobování teplem</t>
  </si>
  <si>
    <t xml:space="preserve">Využívání a zneškodňování komunálních odpadů </t>
  </si>
  <si>
    <t>Zpětný odběr ostatního odpadu</t>
  </si>
  <si>
    <t xml:space="preserve">Činnost místní správy </t>
  </si>
  <si>
    <t>Příjmy z finančních operací - úroky</t>
  </si>
  <si>
    <t>pol. 2460</t>
  </si>
  <si>
    <t>Splátky půjčených prostředků od obyvatelstva - sociální fond</t>
  </si>
  <si>
    <t>Třída 2</t>
  </si>
  <si>
    <t>Nedaňové příjmy celkem</t>
  </si>
  <si>
    <t>pol. 3111</t>
  </si>
  <si>
    <t>Prodej pozemků</t>
  </si>
  <si>
    <t>pol. 3113</t>
  </si>
  <si>
    <t>Příjmy z prodeje ostatního hmotného majetku</t>
  </si>
  <si>
    <t>Třída 3</t>
  </si>
  <si>
    <t>Kapitálové příjmy celkem</t>
  </si>
  <si>
    <t>pol. 4112</t>
  </si>
  <si>
    <t>pol. 4121</t>
  </si>
  <si>
    <t>Neinvestiční přijaté transfery od obcí</t>
  </si>
  <si>
    <t>Třída 4</t>
  </si>
  <si>
    <t>Přijaté transfery celkem</t>
  </si>
  <si>
    <t>Financování</t>
  </si>
  <si>
    <t>pol. 81XX</t>
  </si>
  <si>
    <t>Financování investic z rezerv a fondů města</t>
  </si>
  <si>
    <t>Třída 8</t>
  </si>
  <si>
    <t>Financování celkem</t>
  </si>
  <si>
    <t xml:space="preserve">Zvláštní veterinární péče </t>
  </si>
  <si>
    <t>10XX</t>
  </si>
  <si>
    <t>Zemědělství, lesní hospodářství a rybářství</t>
  </si>
  <si>
    <t>22XX</t>
  </si>
  <si>
    <t>Provoz silniční dopravy</t>
  </si>
  <si>
    <t xml:space="preserve">Ostatní záležitosti v silniční dopravě </t>
  </si>
  <si>
    <t>Místní části - opravy komunikací</t>
  </si>
  <si>
    <t>Pozemní komunikace - investice</t>
  </si>
  <si>
    <t>Pitná voda - údržba a opravy</t>
  </si>
  <si>
    <t>23XX</t>
  </si>
  <si>
    <t xml:space="preserve">Mateřská škola PO </t>
  </si>
  <si>
    <t>Základní škola PO</t>
  </si>
  <si>
    <t>31XX</t>
  </si>
  <si>
    <t>Vzdělávání</t>
  </si>
  <si>
    <t>Sochy do města - investice</t>
  </si>
  <si>
    <t xml:space="preserve">Rozhlas </t>
  </si>
  <si>
    <t>Tisk a roznáška zpravodaje</t>
  </si>
  <si>
    <t>33XX</t>
  </si>
  <si>
    <t>Kultura, církvě a sdělovací prostředky</t>
  </si>
  <si>
    <t>Investiční dotace</t>
  </si>
  <si>
    <t>3XXX-4XXX</t>
  </si>
  <si>
    <t>DDM</t>
  </si>
  <si>
    <t>34XX</t>
  </si>
  <si>
    <t>Ostatní zájmová činnost a rekreace - investice</t>
  </si>
  <si>
    <t>Tělovýchova a zájmová činnost</t>
  </si>
  <si>
    <t xml:space="preserve">Bytové hospodářství </t>
  </si>
  <si>
    <t>Místní část Lipina - oprava nebytových prostor</t>
  </si>
  <si>
    <t>Nebytové hospodářství - investice</t>
  </si>
  <si>
    <t xml:space="preserve">Veřejné osvětlení </t>
  </si>
  <si>
    <t>Veřejné osvětlení  - investice</t>
  </si>
  <si>
    <t>363X</t>
  </si>
  <si>
    <t xml:space="preserve">Územní plánování a územní rozvoj </t>
  </si>
  <si>
    <t>Územní plán - investice</t>
  </si>
  <si>
    <t>Komunální služby a územní rozvoj jinde nezařazené</t>
  </si>
  <si>
    <t>Pozemky - nákup</t>
  </si>
  <si>
    <t>36XX</t>
  </si>
  <si>
    <t>Bydlení, komunální služby a územní rozvoj</t>
  </si>
  <si>
    <t>Svoz nebezpečného odpadu</t>
  </si>
  <si>
    <t>Nakládání s odpady</t>
  </si>
  <si>
    <t xml:space="preserve">Skládka Smolina, Mirošov </t>
  </si>
  <si>
    <t>Ochrana přírody a krajiny</t>
  </si>
  <si>
    <t>37XX</t>
  </si>
  <si>
    <t>Ochrana životního prostředí</t>
  </si>
  <si>
    <t>43XX</t>
  </si>
  <si>
    <t>Sociální služby a pomoc a společné činnosti v soc. zabezpečení</t>
  </si>
  <si>
    <t>Požární ochrana - dobrovolná část - investice</t>
  </si>
  <si>
    <t>Bezpečnost státu a právní ochrana</t>
  </si>
  <si>
    <t>Zastupitelstvo města</t>
  </si>
  <si>
    <t>Místní části - osadní výbory</t>
  </si>
  <si>
    <t>61XX</t>
  </si>
  <si>
    <t>Státní moc, státní správa a územní samospráva  a politické strany</t>
  </si>
  <si>
    <t>Obecné výdaje z finančních operací - poplatky, KR</t>
  </si>
  <si>
    <t>Pojištění blíže nespecifikované</t>
  </si>
  <si>
    <t>Ostatní finanční operace - DPPO, DPH</t>
  </si>
  <si>
    <t>Finanční operace</t>
  </si>
  <si>
    <t>Třída 5</t>
  </si>
  <si>
    <t>Běžné výdaje</t>
  </si>
  <si>
    <t>Třída 6</t>
  </si>
  <si>
    <t>Kapitálové  výdaje</t>
  </si>
  <si>
    <t>Výdaje celkem</t>
  </si>
  <si>
    <t>Zdroje celkem</t>
  </si>
  <si>
    <t>Pohřebnictví - investice</t>
  </si>
  <si>
    <t>Daň z nemovitých věcí</t>
  </si>
  <si>
    <t>Digitální povodňový plán města a ORP</t>
  </si>
  <si>
    <t>Místní část Smolina - oprava požární zbrojnice</t>
  </si>
  <si>
    <t>tis. Kč</t>
  </si>
  <si>
    <t>Sochy do města</t>
  </si>
  <si>
    <t>Ostatní záležitosti pozemních komunikací</t>
  </si>
  <si>
    <t>Silnice - investice</t>
  </si>
  <si>
    <t>Základní škola - investice</t>
  </si>
  <si>
    <t>Daň z příjmů fyzických osob placená plátci</t>
  </si>
  <si>
    <t>Daň z příjmů fyzických osob placená poplatníky</t>
  </si>
  <si>
    <t>Daň z příjmů fyzických osob vybíraná srážkou</t>
  </si>
  <si>
    <t>Daň z hazardních her</t>
  </si>
  <si>
    <t>Zrušený odvod z loterií a podobných her kromě z VHP</t>
  </si>
  <si>
    <t>Ostatní činnosti související se službami pro obyvatelstvo</t>
  </si>
  <si>
    <t>Příjmy z fin.vypořádání minulých let mezi obcemi</t>
  </si>
  <si>
    <t>pol. 4111</t>
  </si>
  <si>
    <t>Neinvestiční přijaté transf.z všeob.pokl.správy SR</t>
  </si>
  <si>
    <t>pol. 4116</t>
  </si>
  <si>
    <t>Správa v lesním hospodářství</t>
  </si>
  <si>
    <t>Tůně pod Svatým Hubertem</t>
  </si>
  <si>
    <t>Kapitálové výdaje</t>
  </si>
  <si>
    <t>6xxx</t>
  </si>
  <si>
    <t>ORG</t>
  </si>
  <si>
    <t>Nákup pozemků</t>
  </si>
  <si>
    <t>Neinvestiční transfery a dary  (program Spolupráce, rada města)</t>
  </si>
  <si>
    <t>Sociální práce</t>
  </si>
  <si>
    <t>OSPOD, pěstounská péče</t>
  </si>
  <si>
    <t>Sociální služby</t>
  </si>
  <si>
    <t>Místní části - opravy chodníků</t>
  </si>
  <si>
    <t>Dopravní obslužnost</t>
  </si>
  <si>
    <t>Projekty</t>
  </si>
  <si>
    <t>Odvádění a čištění odpadních vod (vč. ČOV Mirošov,Lipina)</t>
  </si>
  <si>
    <t>Odvody za odnětí půdy ze zemědělského půdního fondu</t>
  </si>
  <si>
    <t>Provoz veřejné silniční dopravy</t>
  </si>
  <si>
    <t>Výstavba a údržba místních inženýrských sítí</t>
  </si>
  <si>
    <t>Zájmová činnost v kultuře -investice</t>
  </si>
  <si>
    <t>Sportovní zařízení v majetku města - investice</t>
  </si>
  <si>
    <t>Ostatní správa v ochraně životního prostředí</t>
  </si>
  <si>
    <t>Finanční vypořádání minulých let</t>
  </si>
  <si>
    <t>Rezerva neinvestičních výdajů</t>
  </si>
  <si>
    <t>Neinv. přijaté transfery ze SR v rámci souhr. dotačního vztahu</t>
  </si>
  <si>
    <t>Ost. invest. přijaté transfery ze st. rozpočtu</t>
  </si>
  <si>
    <t>Název investiční akce</t>
  </si>
  <si>
    <t>pol. 4216</t>
  </si>
  <si>
    <t>Ostatní neinv.přijaté transfery ze st. rozpočtu</t>
  </si>
  <si>
    <t xml:space="preserve">Sociální služby a pomoc a spol.činnosti v soc.zabezp. </t>
  </si>
  <si>
    <t>pol. 3122</t>
  </si>
  <si>
    <t>Přijaté příspěvky na pořízení dlouhodobého majetku</t>
  </si>
  <si>
    <t>ORJ</t>
  </si>
  <si>
    <t>pol. 4222</t>
  </si>
  <si>
    <t>Investiční přijaté transfery od krajů</t>
  </si>
  <si>
    <t>pol. 4122</t>
  </si>
  <si>
    <t>Neinvestiční přijaté transfery od krajů</t>
  </si>
  <si>
    <t xml:space="preserve">Ozdrav. hosp. zvířat - sankční platby přijaté </t>
  </si>
  <si>
    <t>DDM Valašské Klobouky - odvod z fondu investic</t>
  </si>
  <si>
    <t>Ostatní záležitosti kultury, církví a sděl. prostř.</t>
  </si>
  <si>
    <t>Náhrada MZ - Lesní hospodářské osnovy</t>
  </si>
  <si>
    <t xml:space="preserve">Ostatní záležitosti komunikací </t>
  </si>
  <si>
    <t xml:space="preserve">Mateřská škola </t>
  </si>
  <si>
    <t>Základní škola</t>
  </si>
  <si>
    <t xml:space="preserve">KVS Valašské Klobouky </t>
  </si>
  <si>
    <t xml:space="preserve">Komunální služby a územní rozvoj </t>
  </si>
  <si>
    <t>Ostatní správa v prům.,obch.,stav.a službách</t>
  </si>
  <si>
    <t xml:space="preserve">Ost. záležitosti v dopravě </t>
  </si>
  <si>
    <t>Odvádění a čišt.odpad.vod a nakl.s kaly</t>
  </si>
  <si>
    <t>Ost. záležitosti v kultuře</t>
  </si>
  <si>
    <t xml:space="preserve">Ost. záležitosti ochrany památek a péče o kult.dědictví </t>
  </si>
  <si>
    <t xml:space="preserve">Ost. záležitosti sděl.prostředků </t>
  </si>
  <si>
    <t>Volby do zastupitelstev územních samosprávných celků</t>
  </si>
  <si>
    <t>Volby za Parlamentu ČR</t>
  </si>
  <si>
    <t>Volby prezidenta republiky</t>
  </si>
  <si>
    <t>64xx</t>
  </si>
  <si>
    <t>Ostatní činnosti</t>
  </si>
  <si>
    <t>Přefakturace</t>
  </si>
  <si>
    <t xml:space="preserve">Silnice </t>
  </si>
  <si>
    <t>Lesní hospodářský plán - investice</t>
  </si>
  <si>
    <t>Odvádění a čištění odpadních vod- investice</t>
  </si>
  <si>
    <t>Mateřská škola - investice</t>
  </si>
  <si>
    <t xml:space="preserve">Městský úřad - investice </t>
  </si>
  <si>
    <t>Neinvestiční transfery a dary  (sociální oblast)</t>
  </si>
  <si>
    <t xml:space="preserve">Bezpečnost silničního provozu </t>
  </si>
  <si>
    <t>Ostatní záležitosti kultury, církví a sdělovacích prostř.</t>
  </si>
  <si>
    <t>332x, 3330</t>
  </si>
  <si>
    <t>Údržba sportovních hřišť, dětská hřiště</t>
  </si>
  <si>
    <t>Dům na rohu</t>
  </si>
  <si>
    <t>Protierozní, protilavinová a protipožární ochrana</t>
  </si>
  <si>
    <t>Ostatní činnosti v ochraně ovzduší</t>
  </si>
  <si>
    <t>Seniortaxi</t>
  </si>
  <si>
    <t>Chráničky</t>
  </si>
  <si>
    <t>Celkem kapitálové výdaje</t>
  </si>
  <si>
    <t>Pitná voda- investice</t>
  </si>
  <si>
    <t>chráněné části přírody  - investice</t>
  </si>
  <si>
    <t>Využívání a zneškodňování komunálních odpadů - investice</t>
  </si>
  <si>
    <t>Zastupitelstvo města - investice</t>
  </si>
  <si>
    <t>Komentář</t>
  </si>
  <si>
    <t>Volby do Evropského parlamentu</t>
  </si>
  <si>
    <t>Příspěvky na opravy nemovitostí v památkové zóně</t>
  </si>
  <si>
    <t>Podíl města</t>
  </si>
  <si>
    <t>Projektová dokumentace</t>
  </si>
  <si>
    <t xml:space="preserve">Kapitálové výdaje - návrh 2019 </t>
  </si>
  <si>
    <t>pol. 3129</t>
  </si>
  <si>
    <t>Ostatní investiční příjmy jinde nezařazené</t>
  </si>
  <si>
    <t>Projektová dokumentace - blíže neurčené projekty</t>
  </si>
  <si>
    <t>Diagonála</t>
  </si>
  <si>
    <t>Víceúčelové hřiště Smolina</t>
  </si>
  <si>
    <t>VO EFEKT Val. Klobouky</t>
  </si>
  <si>
    <t>Revitalizace ulice Luční</t>
  </si>
  <si>
    <t>Poříz., zachov.a obnova hodnot místního kult.,nár. a hist.povědomí</t>
  </si>
  <si>
    <t>Sběr a svoz ostatních odpadů - investice</t>
  </si>
  <si>
    <t>Komunální služby a územní rozvoj jinde nezařazené - investice</t>
  </si>
  <si>
    <t>Ostatní záležitosti bydlení, kom.služeba územ.rozvoje - invest.</t>
  </si>
  <si>
    <t>Výstavba a údržba místních inženýrských sítí -invest.</t>
  </si>
  <si>
    <t>Bytové hospodářství - investice</t>
  </si>
  <si>
    <t>Skutečnost 2018</t>
  </si>
  <si>
    <t>Schválený rozpočet 2019</t>
  </si>
  <si>
    <t>Upravený rozpočet 2019</t>
  </si>
  <si>
    <t>Návrh rozpočtu 2020</t>
  </si>
  <si>
    <t>R2020/RS2019                %</t>
  </si>
  <si>
    <t>R 20 - RS 19</t>
  </si>
  <si>
    <t>R2020/RU2019                %</t>
  </si>
  <si>
    <t>R 20 - RU 19</t>
  </si>
  <si>
    <t>Dílčí daň z technických her</t>
  </si>
  <si>
    <t>Poplatky za odnětí pozemků plnění funkcí lesa</t>
  </si>
  <si>
    <t>Předpokládaná dotace 2020</t>
  </si>
  <si>
    <t>Bazénový vysavač</t>
  </si>
  <si>
    <t>Dopravní automobil pro JSDH Mirošov</t>
  </si>
  <si>
    <t>Územní plán města, změna č. 2</t>
  </si>
  <si>
    <t>Územní studie - Baranica (Záhumení)</t>
  </si>
  <si>
    <t>Územní studie - Nad koupalištěm</t>
  </si>
  <si>
    <t>Technologické centrum VK</t>
  </si>
  <si>
    <t>Páteřní optická síť</t>
  </si>
  <si>
    <t>Osobní automobil - městská policie</t>
  </si>
  <si>
    <t xml:space="preserve">Mobilní rozhlas - dotace </t>
  </si>
  <si>
    <t>Investiční přijaté transfery ze státních fondů</t>
  </si>
  <si>
    <t>Docházkový systém</t>
  </si>
  <si>
    <t>Prezentace a propagace města</t>
  </si>
  <si>
    <t>3XXX - 5XXX</t>
  </si>
  <si>
    <t>dotace MV ČR 450 tis. Kč, ZK 300 tis. Kč, vlastní zdroje 250 tis. Kč</t>
  </si>
  <si>
    <t>Sběr a svoz nebezpečných odpadů</t>
  </si>
  <si>
    <t>pol. 4113</t>
  </si>
  <si>
    <t>Neinvestiční přijaté transfery ze státních fondů</t>
  </si>
  <si>
    <t>Pol. 4213</t>
  </si>
  <si>
    <t>Mobilní rozhlas</t>
  </si>
  <si>
    <t>Koncertní pódium</t>
  </si>
  <si>
    <t>Dotace na poříz. koncertního křídla pro ZUŠ</t>
  </si>
  <si>
    <t>Kudela - roury Bytex</t>
  </si>
  <si>
    <t>Nové světelné body</t>
  </si>
  <si>
    <t>Bezpečné cesty do škol</t>
  </si>
  <si>
    <t>Cyklostezka (úsek Palackého - Ekopark)</t>
  </si>
  <si>
    <t>VO - ul. Školní, Kopec, Dlouhá</t>
  </si>
  <si>
    <t>IBV Dlouhá</t>
  </si>
  <si>
    <t>Odkanalizování ul. Nádražní</t>
  </si>
  <si>
    <t>Rekonstrukce DPS (charita)</t>
  </si>
  <si>
    <t>Zastávka ul. 2.května</t>
  </si>
  <si>
    <t>Hřiště Sychrov - nový povrch</t>
  </si>
  <si>
    <t>???</t>
  </si>
  <si>
    <t>Rozšíření skládky Smolina</t>
  </si>
  <si>
    <t>Celkové náklady stavby jsou podle PD 25 mil.Kč. Registrace akce ze dne 2.9.2019, typ financování ex ante</t>
  </si>
  <si>
    <t>Smlouva č. 723/B2/2019</t>
  </si>
  <si>
    <t>Před vydáním rozhodnutí o poskytnutí dotace, typ financování ex-post</t>
  </si>
  <si>
    <t xml:space="preserve">Žádost o dotaci do Interreg V-A SK-CZ byla podána dne 13.6.2019, v procesu hodnocení </t>
  </si>
  <si>
    <t>MPSV - Dotace "Rozvoj nástrojů strategického řízení a komunikace s veřejností v podmínkách města Valašské Klobouky"</t>
  </si>
  <si>
    <t>Rozšíření kolumbária - 10 ks boxů</t>
  </si>
  <si>
    <t>prodloužení chodníků mezi hroby</t>
  </si>
  <si>
    <t>pův. 2,7 mil.Kč, podlimitní řízení, bude hrazeno částečně v r. 2020 a 2021</t>
  </si>
  <si>
    <t>Páteřní optická síť - uložení trubiček</t>
  </si>
  <si>
    <t>Náhrada za starý docházkový systém, v případě dotace se bude realizovat</t>
  </si>
  <si>
    <t>možná dotace</t>
  </si>
  <si>
    <t>přeložka plynu 1,2 mil. přeložka slaboproudu 2,3 mil.</t>
  </si>
  <si>
    <t>Rezerva na investiční akce</t>
  </si>
  <si>
    <t>Částka celkem          rok 2020</t>
  </si>
  <si>
    <t>Předpokl. příjem dotace 2020</t>
  </si>
  <si>
    <t>Podíl města 2020</t>
  </si>
  <si>
    <t>Cyklotrasa Důbrava</t>
  </si>
  <si>
    <t>Žádost o dotaci do Interreg V-A SK-CZ byla podána dne 13.6.2019, v procesu hodnocení. Žadatel je mikroregion Valašské Klobucko</t>
  </si>
  <si>
    <t>Cyklotrasa Královec</t>
  </si>
  <si>
    <t>Cyklotrasa Ekopark</t>
  </si>
  <si>
    <t>Cyklotrasa Koželužská</t>
  </si>
  <si>
    <t>Singletracky</t>
  </si>
  <si>
    <t>Připravuje se žádost o dotaci. Předpokládaná dotace 1,5 mil. Kč</t>
  </si>
  <si>
    <t>Žádost o dotaci podána na SFŽP. V procesu hodnocení.</t>
  </si>
  <si>
    <t>Chodník a VO Sbořisko</t>
  </si>
  <si>
    <t>Žádost o dotaci podána na MAS Ploština. V procesu hodnocení.</t>
  </si>
  <si>
    <t>Chodník Wastex - Penny</t>
  </si>
  <si>
    <t>Žádost o dotaci podána na SFDI. V procesu hodnocení.</t>
  </si>
  <si>
    <t>Na základě vypracované DSP bude podána žádost na MMR</t>
  </si>
  <si>
    <t>Základní škola - hřiště a sociální zařízení</t>
  </si>
  <si>
    <t>Připravuje se žádost o dotaci. Předpokládaná dotace 1 620 mil. Kč</t>
  </si>
  <si>
    <t>Pěšiny do Lipiny</t>
  </si>
  <si>
    <t>Žádost o dotaci podána do OPŽP. V procesu hodnocení.</t>
  </si>
  <si>
    <t>Investice, které nejsou zahrnuty v rozpočtu města a budou se realizovat v případě poskytnuté dotace</t>
  </si>
  <si>
    <t>Oprava budovy čp. 189 + oprava zídky</t>
  </si>
  <si>
    <t>Prodloužení chodníků na hřbitově</t>
  </si>
  <si>
    <t>Investiční akce, která bude kryta dlouhodobým investičním úvěrem. Město nemá krytí rozpočtem, bude zařazena do rozpočtu po schválení a uzavření úvěrové smlouvy</t>
  </si>
  <si>
    <t>Finančně náročná investice, která bude kryta dlouhodobým úvěrem</t>
  </si>
  <si>
    <t>Částky v tis.  Kč</t>
  </si>
  <si>
    <t>Křižovatka Sušilova - Dlouhá</t>
  </si>
  <si>
    <t>Dotaci na místní komunikace vypisuje MMR - na rok 2020 vyhlášena výzva nebude, bude uplatněno v režimu tzv. zásobníku projektu.</t>
  </si>
  <si>
    <t>Komunikace Luční - Lačnov</t>
  </si>
  <si>
    <t>Dotaci na místní komunikace vypisuje MMR - na rok 2020 vyhlášena výzva nebude, bude uplatněno v režimu  tzv. zásobníku projektu.</t>
  </si>
  <si>
    <t>Podnikatelský inkubátor-zabezpečení proti vlhkosti</t>
  </si>
  <si>
    <t>Autobusová zastávka - ul. 2. května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</si>
</sst>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1" formatCode="_-* #,##0\ _K_č_-;\-* #,##0\ _K_č_-;_-* &quot;-&quot;\ _K_č_-;_-@_-"/>
    <numFmt numFmtId="43" formatCode="_-* #,##0.00\ _K_č_-;\-* #,##0.00\ _K_č_-;_-* &quot;-&quot;??\ _K_č_-;_-@_-"/>
    <numFmt numFmtId="164" formatCode="_-* #,##0.0\ _K_č_-;\-* #,##0.0\ _K_č_-;_-* &quot;-&quot;\ _K_č_-;_-@_-"/>
    <numFmt numFmtId="165" formatCode="_-* #,##0.0\ _K_č_-;\-* #,##0.0\ _K_č_-;_-* &quot;-&quot;?\ _K_č_-;_-@_-"/>
    <numFmt numFmtId="166" formatCode="_-* #,##0.0\ _K_č_-;\-* #,##0.0\ _K_č_-;_-* &quot;-&quot;??\ _K_č_-;_-@_-"/>
  </numFmts>
  <fonts count="40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8"/>
      <name val="Arial CE"/>
      <charset val="238"/>
    </font>
    <font>
      <sz val="10"/>
      <name val="Calibri"/>
      <family val="2"/>
      <charset val="238"/>
    </font>
    <font>
      <sz val="9"/>
      <name val="Calibri"/>
      <family val="2"/>
      <charset val="238"/>
    </font>
    <font>
      <sz val="10"/>
      <color indexed="8"/>
      <name val="Calibri"/>
      <family val="2"/>
      <charset val="238"/>
    </font>
    <font>
      <b/>
      <sz val="9"/>
      <name val="Calibri"/>
      <family val="2"/>
      <charset val="238"/>
    </font>
    <font>
      <b/>
      <sz val="10"/>
      <name val="Calibri"/>
      <family val="2"/>
      <charset val="238"/>
    </font>
    <font>
      <b/>
      <sz val="10"/>
      <name val="Arial CE"/>
      <charset val="238"/>
    </font>
    <font>
      <sz val="10"/>
      <name val="Arial"/>
      <family val="2"/>
      <charset val="238"/>
    </font>
    <font>
      <sz val="10"/>
      <name val="Calibri"/>
      <family val="2"/>
      <charset val="238"/>
      <scheme val="minor"/>
    </font>
    <font>
      <b/>
      <sz val="12"/>
      <name val="Calibri"/>
      <family val="2"/>
      <charset val="238"/>
    </font>
    <font>
      <b/>
      <sz val="11"/>
      <name val="Calibri"/>
      <family val="2"/>
      <charset val="238"/>
    </font>
    <font>
      <b/>
      <sz val="10"/>
      <color theme="3"/>
      <name val="Calibri"/>
      <family val="2"/>
      <charset val="238"/>
    </font>
    <font>
      <b/>
      <i/>
      <sz val="10"/>
      <color rgb="FFC00000"/>
      <name val="Calibri"/>
      <family val="2"/>
      <charset val="238"/>
    </font>
    <font>
      <b/>
      <sz val="10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sz val="12"/>
      <name val="Arial CE"/>
      <charset val="238"/>
    </font>
    <font>
      <b/>
      <sz val="10"/>
      <color rgb="FFFF0000"/>
      <name val="Calibri"/>
      <family val="2"/>
      <charset val="238"/>
    </font>
    <font>
      <b/>
      <sz val="20"/>
      <name val="Calibri"/>
      <family val="2"/>
      <charset val="238"/>
    </font>
    <font>
      <b/>
      <sz val="9"/>
      <color rgb="FFFF0000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0"/>
      <color rgb="FFC00000"/>
      <name val="Calibri"/>
      <family val="2"/>
      <charset val="238"/>
    </font>
    <font>
      <b/>
      <sz val="11"/>
      <name val="Calibri"/>
      <family val="2"/>
      <charset val="238"/>
      <scheme val="minor"/>
    </font>
    <font>
      <i/>
      <sz val="10"/>
      <color rgb="FFC00000"/>
      <name val="Arial CE"/>
      <charset val="238"/>
    </font>
    <font>
      <b/>
      <sz val="10"/>
      <color theme="3"/>
      <name val="Arial CE"/>
      <charset val="238"/>
    </font>
    <font>
      <sz val="10"/>
      <name val="Arial CE"/>
      <charset val="238"/>
    </font>
    <font>
      <sz val="10"/>
      <color rgb="FFC00000"/>
      <name val="Calibri"/>
      <family val="2"/>
      <charset val="238"/>
    </font>
    <font>
      <b/>
      <sz val="10"/>
      <color rgb="FFC00000"/>
      <name val="Arial CE"/>
      <charset val="238"/>
    </font>
    <font>
      <sz val="10"/>
      <color rgb="FFC00000"/>
      <name val="Arial CE"/>
      <charset val="238"/>
    </font>
    <font>
      <b/>
      <sz val="12"/>
      <name val="Calibri"/>
      <family val="2"/>
      <charset val="238"/>
      <scheme val="minor"/>
    </font>
    <font>
      <sz val="10"/>
      <color rgb="FF000000"/>
      <name val="Times New Roman"/>
      <family val="1"/>
      <charset val="238"/>
    </font>
    <font>
      <b/>
      <sz val="10"/>
      <color rgb="FFFF0000"/>
      <name val="Arial CE"/>
      <charset val="238"/>
    </font>
    <font>
      <b/>
      <sz val="20"/>
      <color rgb="FFFF0000"/>
      <name val="Calibri"/>
      <family val="2"/>
      <charset val="238"/>
    </font>
    <font>
      <b/>
      <i/>
      <sz val="10"/>
      <color rgb="FFFF0000"/>
      <name val="Calibri"/>
      <family val="2"/>
      <charset val="238"/>
    </font>
    <font>
      <b/>
      <sz val="14"/>
      <name val="Calibri"/>
      <family val="2"/>
      <charset val="238"/>
      <scheme val="minor"/>
    </font>
    <font>
      <sz val="10"/>
      <color rgb="FF000000"/>
      <name val="Calibri"/>
      <family val="2"/>
      <charset val="238"/>
    </font>
  </fonts>
  <fills count="1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9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39997558519241921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8">
    <xf numFmtId="0" fontId="0" fillId="0" borderId="0"/>
    <xf numFmtId="0" fontId="11" fillId="0" borderId="0"/>
    <xf numFmtId="0" fontId="3" fillId="0" borderId="0"/>
    <xf numFmtId="0" fontId="24" fillId="0" borderId="0"/>
    <xf numFmtId="0" fontId="2" fillId="0" borderId="0"/>
    <xf numFmtId="43" fontId="29" fillId="0" borderId="0" applyFont="0" applyFill="0" applyBorder="0" applyAlignment="0" applyProtection="0"/>
    <xf numFmtId="0" fontId="34" fillId="0" borderId="0"/>
    <xf numFmtId="0" fontId="1" fillId="0" borderId="0"/>
  </cellStyleXfs>
  <cellXfs count="255">
    <xf numFmtId="0" fontId="0" fillId="0" borderId="0" xfId="0"/>
    <xf numFmtId="0" fontId="0" fillId="0" borderId="0" xfId="0" applyAlignment="1">
      <alignment horizontal="center"/>
    </xf>
    <xf numFmtId="0" fontId="5" fillId="0" borderId="1" xfId="0" applyFont="1" applyFill="1" applyBorder="1"/>
    <xf numFmtId="0" fontId="6" fillId="0" borderId="1" xfId="0" applyFont="1" applyFill="1" applyBorder="1" applyAlignment="1">
      <alignment horizontal="center"/>
    </xf>
    <xf numFmtId="3" fontId="5" fillId="0" borderId="1" xfId="0" applyNumberFormat="1" applyFont="1" applyFill="1" applyBorder="1"/>
    <xf numFmtId="0" fontId="5" fillId="0" borderId="5" xfId="0" applyFont="1" applyBorder="1" applyAlignment="1"/>
    <xf numFmtId="0" fontId="8" fillId="3" borderId="1" xfId="0" applyFont="1" applyFill="1" applyBorder="1" applyAlignment="1">
      <alignment horizontal="center" vertical="center" wrapText="1"/>
    </xf>
    <xf numFmtId="0" fontId="10" fillId="0" borderId="0" xfId="0" applyFont="1"/>
    <xf numFmtId="0" fontId="10" fillId="0" borderId="0" xfId="0" applyFont="1" applyAlignment="1">
      <alignment vertical="center"/>
    </xf>
    <xf numFmtId="0" fontId="5" fillId="0" borderId="1" xfId="0" applyFont="1" applyFill="1" applyBorder="1" applyAlignment="1">
      <alignment horizontal="center"/>
    </xf>
    <xf numFmtId="0" fontId="9" fillId="0" borderId="1" xfId="0" applyFont="1" applyFill="1" applyBorder="1" applyAlignment="1">
      <alignment horizontal="center"/>
    </xf>
    <xf numFmtId="0" fontId="9" fillId="0" borderId="1" xfId="0" applyFont="1" applyFill="1" applyBorder="1"/>
    <xf numFmtId="0" fontId="5" fillId="0" borderId="0" xfId="0" applyFont="1" applyAlignment="1">
      <alignment horizontal="center"/>
    </xf>
    <xf numFmtId="0" fontId="8" fillId="0" borderId="6" xfId="0" applyFont="1" applyFill="1" applyBorder="1" applyAlignment="1">
      <alignment horizontal="center" wrapText="1"/>
    </xf>
    <xf numFmtId="0" fontId="6" fillId="0" borderId="8" xfId="0" applyFont="1" applyFill="1" applyBorder="1" applyAlignment="1">
      <alignment wrapText="1"/>
    </xf>
    <xf numFmtId="1" fontId="7" fillId="4" borderId="1" xfId="0" applyNumberFormat="1" applyFont="1" applyFill="1" applyBorder="1" applyAlignment="1">
      <alignment horizontal="center" vertical="center"/>
    </xf>
    <xf numFmtId="2" fontId="7" fillId="4" borderId="1" xfId="0" applyNumberFormat="1" applyFont="1" applyFill="1" applyBorder="1" applyAlignment="1">
      <alignment vertical="center"/>
    </xf>
    <xf numFmtId="1" fontId="5" fillId="0" borderId="1" xfId="0" applyNumberFormat="1" applyFont="1" applyFill="1" applyBorder="1" applyAlignment="1">
      <alignment horizontal="center"/>
    </xf>
    <xf numFmtId="0" fontId="5" fillId="0" borderId="5" xfId="0" applyFont="1" applyBorder="1" applyAlignment="1">
      <alignment horizontal="center"/>
    </xf>
    <xf numFmtId="1" fontId="7" fillId="0" borderId="1" xfId="0" applyNumberFormat="1" applyFont="1" applyFill="1" applyBorder="1" applyAlignment="1">
      <alignment horizontal="center" vertical="center"/>
    </xf>
    <xf numFmtId="0" fontId="5" fillId="0" borderId="0" xfId="0" applyFont="1" applyFill="1" applyAlignment="1"/>
    <xf numFmtId="0" fontId="5" fillId="2" borderId="3" xfId="0" applyFont="1" applyFill="1" applyBorder="1" applyAlignment="1">
      <alignment horizontal="center" wrapText="1"/>
    </xf>
    <xf numFmtId="0" fontId="5" fillId="2" borderId="3" xfId="0" applyFont="1" applyFill="1" applyBorder="1" applyAlignment="1">
      <alignment wrapText="1"/>
    </xf>
    <xf numFmtId="0" fontId="9" fillId="8" borderId="1" xfId="0" applyFont="1" applyFill="1" applyBorder="1" applyAlignment="1">
      <alignment horizontal="center" wrapText="1"/>
    </xf>
    <xf numFmtId="0" fontId="9" fillId="8" borderId="1" xfId="0" applyFont="1" applyFill="1" applyBorder="1" applyAlignment="1">
      <alignment wrapText="1"/>
    </xf>
    <xf numFmtId="0" fontId="15" fillId="0" borderId="1" xfId="0" applyFont="1" applyFill="1" applyBorder="1" applyAlignment="1">
      <alignment horizontal="center"/>
    </xf>
    <xf numFmtId="0" fontId="15" fillId="0" borderId="1" xfId="0" applyFont="1" applyFill="1" applyBorder="1"/>
    <xf numFmtId="0" fontId="16" fillId="0" borderId="1" xfId="0" applyFont="1" applyFill="1" applyBorder="1" applyAlignment="1">
      <alignment horizontal="center"/>
    </xf>
    <xf numFmtId="0" fontId="16" fillId="0" borderId="1" xfId="0" applyFont="1" applyFill="1" applyBorder="1"/>
    <xf numFmtId="0" fontId="9" fillId="8" borderId="1" xfId="0" applyFont="1" applyFill="1" applyBorder="1" applyAlignment="1">
      <alignment horizontal="center"/>
    </xf>
    <xf numFmtId="0" fontId="9" fillId="8" borderId="1" xfId="0" applyFont="1" applyFill="1" applyBorder="1"/>
    <xf numFmtId="0" fontId="5" fillId="0" borderId="1" xfId="0" applyFont="1" applyFill="1" applyBorder="1" applyAlignment="1">
      <alignment horizontal="left"/>
    </xf>
    <xf numFmtId="0" fontId="14" fillId="10" borderId="6" xfId="0" applyFont="1" applyFill="1" applyBorder="1" applyAlignment="1">
      <alignment horizontal="center" vertical="center"/>
    </xf>
    <xf numFmtId="0" fontId="14" fillId="10" borderId="7" xfId="0" applyFont="1" applyFill="1" applyBorder="1" applyAlignment="1">
      <alignment vertical="center"/>
    </xf>
    <xf numFmtId="0" fontId="13" fillId="9" borderId="6" xfId="0" applyFont="1" applyFill="1" applyBorder="1" applyAlignment="1">
      <alignment horizontal="center" vertical="center"/>
    </xf>
    <xf numFmtId="0" fontId="13" fillId="9" borderId="7" xfId="0" applyFont="1" applyFill="1" applyBorder="1" applyAlignment="1">
      <alignment vertical="center"/>
    </xf>
    <xf numFmtId="0" fontId="14" fillId="7" borderId="6" xfId="0" applyFont="1" applyFill="1" applyBorder="1" applyAlignment="1">
      <alignment horizontal="center" vertical="center"/>
    </xf>
    <xf numFmtId="0" fontId="13" fillId="3" borderId="1" xfId="0" applyFont="1" applyFill="1" applyBorder="1" applyAlignment="1">
      <alignment horizontal="center" vertical="center" wrapText="1"/>
    </xf>
    <xf numFmtId="3" fontId="18" fillId="0" borderId="1" xfId="0" applyNumberFormat="1" applyFont="1" applyFill="1" applyBorder="1"/>
    <xf numFmtId="0" fontId="12" fillId="0" borderId="0" xfId="0" applyFont="1"/>
    <xf numFmtId="0" fontId="9" fillId="0" borderId="8" xfId="0" applyFont="1" applyFill="1" applyBorder="1" applyAlignment="1">
      <alignment horizontal="center"/>
    </xf>
    <xf numFmtId="0" fontId="5" fillId="0" borderId="8" xfId="0" applyFont="1" applyFill="1" applyBorder="1"/>
    <xf numFmtId="0" fontId="9" fillId="0" borderId="8" xfId="0" applyFont="1" applyFill="1" applyBorder="1"/>
    <xf numFmtId="0" fontId="8" fillId="0" borderId="8" xfId="0" applyFont="1" applyFill="1" applyBorder="1" applyAlignment="1">
      <alignment horizontal="center" wrapText="1"/>
    </xf>
    <xf numFmtId="0" fontId="13" fillId="7" borderId="7" xfId="0" applyFont="1" applyFill="1" applyBorder="1" applyAlignment="1">
      <alignment vertical="center"/>
    </xf>
    <xf numFmtId="41" fontId="8" fillId="3" borderId="1" xfId="0" applyNumberFormat="1" applyFont="1" applyFill="1" applyBorder="1" applyAlignment="1">
      <alignment horizontal="center" vertical="center" wrapText="1"/>
    </xf>
    <xf numFmtId="41" fontId="8" fillId="0" borderId="8" xfId="0" applyNumberFormat="1" applyFont="1" applyFill="1" applyBorder="1" applyAlignment="1">
      <alignment horizontal="center" vertical="center" wrapText="1"/>
    </xf>
    <xf numFmtId="41" fontId="5" fillId="0" borderId="1" xfId="0" applyNumberFormat="1" applyFont="1" applyFill="1" applyBorder="1"/>
    <xf numFmtId="41" fontId="9" fillId="0" borderId="8" xfId="0" applyNumberFormat="1" applyFont="1" applyFill="1" applyBorder="1"/>
    <xf numFmtId="41" fontId="9" fillId="0" borderId="5" xfId="0" applyNumberFormat="1" applyFont="1" applyBorder="1" applyAlignment="1"/>
    <xf numFmtId="41" fontId="9" fillId="0" borderId="1" xfId="0" applyNumberFormat="1" applyFont="1" applyFill="1" applyBorder="1"/>
    <xf numFmtId="41" fontId="10" fillId="0" borderId="0" xfId="0" applyNumberFormat="1" applyFont="1"/>
    <xf numFmtId="164" fontId="9" fillId="0" borderId="1" xfId="0" applyNumberFormat="1" applyFont="1" applyBorder="1"/>
    <xf numFmtId="0" fontId="20" fillId="0" borderId="0" xfId="0" applyFont="1"/>
    <xf numFmtId="0" fontId="0" fillId="0" borderId="0" xfId="0" applyFill="1"/>
    <xf numFmtId="0" fontId="10" fillId="0" borderId="0" xfId="0" applyFont="1" applyFill="1"/>
    <xf numFmtId="0" fontId="9" fillId="12" borderId="6" xfId="0" applyFont="1" applyFill="1" applyBorder="1" applyAlignment="1">
      <alignment horizontal="center" vertical="center"/>
    </xf>
    <xf numFmtId="0" fontId="9" fillId="12" borderId="7" xfId="0" applyFont="1" applyFill="1" applyBorder="1" applyAlignment="1">
      <alignment vertical="center"/>
    </xf>
    <xf numFmtId="164" fontId="9" fillId="12" borderId="1" xfId="0" applyNumberFormat="1" applyFont="1" applyFill="1" applyBorder="1" applyAlignment="1">
      <alignment vertical="center"/>
    </xf>
    <xf numFmtId="0" fontId="16" fillId="12" borderId="6" xfId="0" applyFont="1" applyFill="1" applyBorder="1" applyAlignment="1">
      <alignment horizontal="center" vertical="center"/>
    </xf>
    <xf numFmtId="0" fontId="16" fillId="12" borderId="7" xfId="0" applyFont="1" applyFill="1" applyBorder="1" applyAlignment="1">
      <alignment vertical="center"/>
    </xf>
    <xf numFmtId="0" fontId="12" fillId="0" borderId="0" xfId="0" applyFont="1" applyAlignment="1">
      <alignment vertical="center"/>
    </xf>
    <xf numFmtId="0" fontId="18" fillId="0" borderId="1" xfId="0" applyFont="1" applyFill="1" applyBorder="1" applyAlignment="1">
      <alignment horizontal="center" vertical="center"/>
    </xf>
    <xf numFmtId="0" fontId="12" fillId="0" borderId="0" xfId="0" applyFont="1" applyFill="1"/>
    <xf numFmtId="0" fontId="0" fillId="0" borderId="0" xfId="0" applyFont="1" applyAlignment="1">
      <alignment horizontal="center"/>
    </xf>
    <xf numFmtId="0" fontId="0" fillId="0" borderId="0" xfId="0" applyFont="1"/>
    <xf numFmtId="41" fontId="22" fillId="0" borderId="0" xfId="0" applyNumberFormat="1" applyFont="1" applyAlignment="1">
      <alignment horizontal="center"/>
    </xf>
    <xf numFmtId="2" fontId="7" fillId="0" borderId="1" xfId="0" applyNumberFormat="1" applyFont="1" applyFill="1" applyBorder="1" applyAlignment="1">
      <alignment vertical="center"/>
    </xf>
    <xf numFmtId="0" fontId="0" fillId="0" borderId="0" xfId="0" applyFont="1" applyFill="1"/>
    <xf numFmtId="3" fontId="22" fillId="0" borderId="0" xfId="0" applyNumberFormat="1" applyFont="1" applyAlignment="1">
      <alignment horizontal="center"/>
    </xf>
    <xf numFmtId="0" fontId="9" fillId="0" borderId="6" xfId="0" applyFont="1" applyFill="1" applyBorder="1" applyAlignment="1">
      <alignment horizontal="center" wrapText="1"/>
    </xf>
    <xf numFmtId="0" fontId="9" fillId="0" borderId="8" xfId="0" applyFont="1" applyFill="1" applyBorder="1" applyAlignment="1">
      <alignment wrapText="1"/>
    </xf>
    <xf numFmtId="165" fontId="8" fillId="0" borderId="8" xfId="0" applyNumberFormat="1" applyFont="1" applyFill="1" applyBorder="1" applyAlignment="1">
      <alignment horizontal="center" vertical="center" wrapText="1"/>
    </xf>
    <xf numFmtId="165" fontId="9" fillId="0" borderId="1" xfId="0" applyNumberFormat="1" applyFont="1" applyFill="1" applyBorder="1"/>
    <xf numFmtId="165" fontId="9" fillId="12" borderId="1" xfId="0" applyNumberFormat="1" applyFont="1" applyFill="1" applyBorder="1" applyAlignment="1">
      <alignment vertical="center"/>
    </xf>
    <xf numFmtId="165" fontId="9" fillId="0" borderId="8" xfId="0" applyNumberFormat="1" applyFont="1" applyFill="1" applyBorder="1"/>
    <xf numFmtId="165" fontId="14" fillId="9" borderId="1" xfId="0" applyNumberFormat="1" applyFont="1" applyFill="1" applyBorder="1" applyAlignment="1">
      <alignment vertical="center"/>
    </xf>
    <xf numFmtId="165" fontId="9" fillId="0" borderId="5" xfId="0" applyNumberFormat="1" applyFont="1" applyBorder="1" applyAlignment="1"/>
    <xf numFmtId="165" fontId="8" fillId="3" borderId="1" xfId="0" applyNumberFormat="1" applyFont="1" applyFill="1" applyBorder="1" applyAlignment="1">
      <alignment horizontal="center" vertical="center" wrapText="1"/>
    </xf>
    <xf numFmtId="165" fontId="14" fillId="7" borderId="1" xfId="0" applyNumberFormat="1" applyFont="1" applyFill="1" applyBorder="1" applyAlignment="1">
      <alignment vertical="center"/>
    </xf>
    <xf numFmtId="165" fontId="22" fillId="0" borderId="0" xfId="0" applyNumberFormat="1" applyFont="1" applyAlignment="1">
      <alignment horizontal="center"/>
    </xf>
    <xf numFmtId="165" fontId="9" fillId="8" borderId="1" xfId="0" applyNumberFormat="1" applyFont="1" applyFill="1" applyBorder="1"/>
    <xf numFmtId="165" fontId="15" fillId="0" borderId="1" xfId="0" applyNumberFormat="1" applyFont="1" applyBorder="1"/>
    <xf numFmtId="165" fontId="16" fillId="0" borderId="1" xfId="0" applyNumberFormat="1" applyFont="1" applyBorder="1"/>
    <xf numFmtId="165" fontId="10" fillId="0" borderId="0" xfId="0" applyNumberFormat="1" applyFont="1"/>
    <xf numFmtId="165" fontId="5" fillId="0" borderId="1" xfId="0" applyNumberFormat="1" applyFont="1" applyFill="1" applyBorder="1"/>
    <xf numFmtId="165" fontId="5" fillId="0" borderId="1" xfId="0" applyNumberFormat="1" applyFont="1" applyBorder="1"/>
    <xf numFmtId="165" fontId="9" fillId="0" borderId="7" xfId="0" applyNumberFormat="1" applyFont="1" applyFill="1" applyBorder="1"/>
    <xf numFmtId="164" fontId="9" fillId="8" borderId="1" xfId="0" applyNumberFormat="1" applyFont="1" applyFill="1" applyBorder="1"/>
    <xf numFmtId="164" fontId="10" fillId="0" borderId="0" xfId="0" applyNumberFormat="1" applyFont="1"/>
    <xf numFmtId="0" fontId="27" fillId="0" borderId="0" xfId="0" applyFont="1"/>
    <xf numFmtId="0" fontId="28" fillId="0" borderId="0" xfId="0" applyFont="1"/>
    <xf numFmtId="164" fontId="9" fillId="0" borderId="1" xfId="0" applyNumberFormat="1" applyFont="1" applyFill="1" applyBorder="1"/>
    <xf numFmtId="164" fontId="14" fillId="9" borderId="1" xfId="0" applyNumberFormat="1" applyFont="1" applyFill="1" applyBorder="1" applyAlignment="1">
      <alignment vertical="center"/>
    </xf>
    <xf numFmtId="164" fontId="5" fillId="0" borderId="1" xfId="0" applyNumberFormat="1" applyFont="1" applyFill="1" applyBorder="1"/>
    <xf numFmtId="164" fontId="9" fillId="0" borderId="8" xfId="0" applyNumberFormat="1" applyFont="1" applyFill="1" applyBorder="1"/>
    <xf numFmtId="166" fontId="9" fillId="0" borderId="1" xfId="5" applyNumberFormat="1" applyFont="1" applyFill="1" applyBorder="1"/>
    <xf numFmtId="164" fontId="5" fillId="0" borderId="1" xfId="0" applyNumberFormat="1" applyFont="1" applyBorder="1"/>
    <xf numFmtId="164" fontId="14" fillId="7" borderId="1" xfId="0" applyNumberFormat="1" applyFont="1" applyFill="1" applyBorder="1" applyAlignment="1">
      <alignment vertical="center"/>
    </xf>
    <xf numFmtId="164" fontId="16" fillId="2" borderId="1" xfId="0" applyNumberFormat="1" applyFont="1" applyFill="1" applyBorder="1"/>
    <xf numFmtId="164" fontId="15" fillId="0" borderId="1" xfId="0" applyNumberFormat="1" applyFont="1" applyFill="1" applyBorder="1"/>
    <xf numFmtId="164" fontId="15" fillId="0" borderId="1" xfId="0" applyNumberFormat="1" applyFont="1" applyBorder="1"/>
    <xf numFmtId="164" fontId="16" fillId="0" borderId="1" xfId="0" applyNumberFormat="1" applyFont="1" applyBorder="1"/>
    <xf numFmtId="164" fontId="16" fillId="12" borderId="1" xfId="0" applyNumberFormat="1" applyFont="1" applyFill="1" applyBorder="1" applyAlignment="1">
      <alignment vertical="center"/>
    </xf>
    <xf numFmtId="164" fontId="14" fillId="10" borderId="1" xfId="0" applyNumberFormat="1" applyFont="1" applyFill="1" applyBorder="1" applyAlignment="1">
      <alignment vertical="center"/>
    </xf>
    <xf numFmtId="164" fontId="8" fillId="3" borderId="1" xfId="0" applyNumberFormat="1" applyFont="1" applyFill="1" applyBorder="1" applyAlignment="1">
      <alignment horizontal="center" vertical="center" wrapText="1"/>
    </xf>
    <xf numFmtId="164" fontId="8" fillId="0" borderId="8" xfId="0" applyNumberFormat="1" applyFont="1" applyFill="1" applyBorder="1" applyAlignment="1">
      <alignment horizontal="center" vertical="center" wrapText="1"/>
    </xf>
    <xf numFmtId="164" fontId="9" fillId="0" borderId="1" xfId="5" applyNumberFormat="1" applyFont="1" applyFill="1" applyBorder="1"/>
    <xf numFmtId="164" fontId="9" fillId="0" borderId="5" xfId="0" applyNumberFormat="1" applyFont="1" applyBorder="1" applyAlignment="1"/>
    <xf numFmtId="164" fontId="22" fillId="0" borderId="0" xfId="0" applyNumberFormat="1" applyFont="1" applyAlignment="1">
      <alignment horizontal="center"/>
    </xf>
    <xf numFmtId="164" fontId="30" fillId="0" borderId="1" xfId="0" applyNumberFormat="1" applyFont="1" applyBorder="1"/>
    <xf numFmtId="0" fontId="31" fillId="0" borderId="0" xfId="0" applyFont="1"/>
    <xf numFmtId="164" fontId="30" fillId="0" borderId="1" xfId="0" applyNumberFormat="1" applyFont="1" applyFill="1" applyBorder="1"/>
    <xf numFmtId="0" fontId="32" fillId="0" borderId="0" xfId="0" applyFont="1"/>
    <xf numFmtId="0" fontId="12" fillId="0" borderId="0" xfId="0" applyFont="1" applyBorder="1" applyAlignment="1">
      <alignment vertical="center"/>
    </xf>
    <xf numFmtId="0" fontId="17" fillId="0" borderId="0" xfId="0" applyFont="1" applyBorder="1" applyAlignment="1">
      <alignment vertical="center"/>
    </xf>
    <xf numFmtId="43" fontId="5" fillId="0" borderId="1" xfId="0" applyNumberFormat="1" applyFont="1" applyFill="1" applyBorder="1"/>
    <xf numFmtId="0" fontId="12" fillId="6" borderId="6" xfId="0" applyFont="1" applyFill="1" applyBorder="1" applyAlignment="1">
      <alignment vertical="center"/>
    </xf>
    <xf numFmtId="0" fontId="12" fillId="6" borderId="8" xfId="0" applyFont="1" applyFill="1" applyBorder="1" applyAlignment="1">
      <alignment vertical="center"/>
    </xf>
    <xf numFmtId="0" fontId="17" fillId="6" borderId="8" xfId="0" applyFont="1" applyFill="1" applyBorder="1" applyAlignment="1">
      <alignment vertical="center"/>
    </xf>
    <xf numFmtId="43" fontId="9" fillId="6" borderId="8" xfId="0" applyNumberFormat="1" applyFont="1" applyFill="1" applyBorder="1" applyAlignment="1">
      <alignment vertical="center"/>
    </xf>
    <xf numFmtId="3" fontId="18" fillId="0" borderId="1" xfId="0" applyNumberFormat="1" applyFont="1" applyFill="1" applyBorder="1" applyAlignment="1">
      <alignment vertical="center"/>
    </xf>
    <xf numFmtId="43" fontId="5" fillId="0" borderId="1" xfId="0" applyNumberFormat="1" applyFont="1" applyFill="1" applyBorder="1" applyAlignment="1">
      <alignment vertical="center"/>
    </xf>
    <xf numFmtId="0" fontId="18" fillId="0" borderId="1" xfId="0" applyFont="1" applyFill="1" applyBorder="1" applyAlignment="1">
      <alignment vertical="center"/>
    </xf>
    <xf numFmtId="0" fontId="18" fillId="0" borderId="4" xfId="0" applyFont="1" applyFill="1" applyBorder="1" applyAlignment="1">
      <alignment horizontal="center" vertical="center"/>
    </xf>
    <xf numFmtId="0" fontId="14" fillId="3" borderId="1" xfId="0" applyFont="1" applyFill="1" applyBorder="1" applyAlignment="1">
      <alignment horizontal="center" vertical="center" wrapText="1"/>
    </xf>
    <xf numFmtId="164" fontId="9" fillId="12" borderId="1" xfId="5" applyNumberFormat="1" applyFont="1" applyFill="1" applyBorder="1" applyAlignment="1">
      <alignment vertical="center"/>
    </xf>
    <xf numFmtId="0" fontId="26" fillId="0" borderId="0" xfId="0" applyFont="1"/>
    <xf numFmtId="166" fontId="9" fillId="6" borderId="8" xfId="0" applyNumberFormat="1" applyFont="1" applyFill="1" applyBorder="1" applyAlignment="1">
      <alignment vertical="center"/>
    </xf>
    <xf numFmtId="166" fontId="12" fillId="0" borderId="0" xfId="0" applyNumberFormat="1" applyFont="1"/>
    <xf numFmtId="166" fontId="5" fillId="0" borderId="6" xfId="0" applyNumberFormat="1" applyFont="1" applyFill="1" applyBorder="1" applyAlignment="1">
      <alignment vertical="center"/>
    </xf>
    <xf numFmtId="166" fontId="5" fillId="0" borderId="6" xfId="0" applyNumberFormat="1" applyFont="1" applyFill="1" applyBorder="1"/>
    <xf numFmtId="0" fontId="12" fillId="0" borderId="0" xfId="0" applyFont="1" applyBorder="1" applyAlignment="1">
      <alignment horizontal="right"/>
    </xf>
    <xf numFmtId="0" fontId="16" fillId="11" borderId="1" xfId="0" applyFont="1" applyFill="1" applyBorder="1"/>
    <xf numFmtId="164" fontId="16" fillId="11" borderId="1" xfId="0" applyNumberFormat="1" applyFont="1" applyFill="1" applyBorder="1"/>
    <xf numFmtId="0" fontId="12" fillId="0" borderId="0" xfId="0" applyFont="1" applyFill="1" applyAlignment="1">
      <alignment vertical="center"/>
    </xf>
    <xf numFmtId="0" fontId="19" fillId="3" borderId="1" xfId="0" applyFont="1" applyFill="1" applyBorder="1" applyAlignment="1">
      <alignment horizontal="left" vertical="center"/>
    </xf>
    <xf numFmtId="166" fontId="19" fillId="3" borderId="1" xfId="0" applyNumberFormat="1" applyFont="1" applyFill="1" applyBorder="1" applyAlignment="1">
      <alignment horizontal="center" vertical="center"/>
    </xf>
    <xf numFmtId="43" fontId="19" fillId="3" borderId="1" xfId="0" applyNumberFormat="1" applyFont="1" applyFill="1" applyBorder="1" applyAlignment="1">
      <alignment horizontal="center" vertical="center" wrapText="1"/>
    </xf>
    <xf numFmtId="0" fontId="17" fillId="0" borderId="0" xfId="0" applyFont="1"/>
    <xf numFmtId="43" fontId="5" fillId="0" borderId="6" xfId="0" applyNumberFormat="1" applyFont="1" applyFill="1" applyBorder="1" applyAlignment="1">
      <alignment vertical="center"/>
    </xf>
    <xf numFmtId="0" fontId="12" fillId="6" borderId="7" xfId="0" applyFont="1" applyFill="1" applyBorder="1"/>
    <xf numFmtId="164" fontId="16" fillId="0" borderId="1" xfId="0" applyNumberFormat="1" applyFont="1" applyFill="1" applyBorder="1"/>
    <xf numFmtId="0" fontId="16" fillId="11" borderId="1" xfId="0" applyFont="1" applyFill="1" applyBorder="1" applyAlignment="1">
      <alignment horizontal="center"/>
    </xf>
    <xf numFmtId="164" fontId="5" fillId="11" borderId="1" xfId="0" applyNumberFormat="1" applyFont="1" applyFill="1" applyBorder="1"/>
    <xf numFmtId="165" fontId="16" fillId="11" borderId="1" xfId="0" applyNumberFormat="1" applyFont="1" applyFill="1" applyBorder="1"/>
    <xf numFmtId="165" fontId="15" fillId="0" borderId="1" xfId="0" applyNumberFormat="1" applyFont="1" applyFill="1" applyBorder="1"/>
    <xf numFmtId="0" fontId="18" fillId="0" borderId="1" xfId="0" applyFont="1" applyFill="1" applyBorder="1" applyAlignment="1">
      <alignment horizontal="left" vertical="center"/>
    </xf>
    <xf numFmtId="0" fontId="12" fillId="0" borderId="8" xfId="0" applyFont="1" applyBorder="1" applyAlignment="1">
      <alignment vertical="center"/>
    </xf>
    <xf numFmtId="0" fontId="12" fillId="0" borderId="7" xfId="0" applyFont="1" applyBorder="1" applyAlignment="1">
      <alignment vertical="center"/>
    </xf>
    <xf numFmtId="41" fontId="23" fillId="0" borderId="8" xfId="0" applyNumberFormat="1" applyFont="1" applyFill="1" applyBorder="1" applyAlignment="1">
      <alignment horizontal="center" vertical="center" wrapText="1"/>
    </xf>
    <xf numFmtId="41" fontId="21" fillId="0" borderId="8" xfId="0" applyNumberFormat="1" applyFont="1" applyFill="1" applyBorder="1"/>
    <xf numFmtId="164" fontId="21" fillId="0" borderId="8" xfId="0" applyNumberFormat="1" applyFont="1" applyFill="1" applyBorder="1"/>
    <xf numFmtId="41" fontId="21" fillId="0" borderId="5" xfId="0" applyNumberFormat="1" applyFont="1" applyBorder="1" applyAlignment="1"/>
    <xf numFmtId="41" fontId="36" fillId="0" borderId="0" xfId="0" applyNumberFormat="1" applyFont="1" applyAlignment="1">
      <alignment horizontal="center"/>
    </xf>
    <xf numFmtId="164" fontId="37" fillId="0" borderId="1" xfId="0" applyNumberFormat="1" applyFont="1" applyBorder="1"/>
    <xf numFmtId="41" fontId="35" fillId="0" borderId="0" xfId="0" applyNumberFormat="1" applyFont="1"/>
    <xf numFmtId="164" fontId="6" fillId="0" borderId="8" xfId="0" applyNumberFormat="1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center"/>
    </xf>
    <xf numFmtId="164" fontId="9" fillId="12" borderId="1" xfId="0" applyNumberFormat="1" applyFont="1" applyFill="1" applyBorder="1" applyAlignment="1">
      <alignment horizontal="center" vertical="center"/>
    </xf>
    <xf numFmtId="164" fontId="5" fillId="0" borderId="8" xfId="0" applyNumberFormat="1" applyFont="1" applyBorder="1" applyAlignment="1">
      <alignment horizontal="center"/>
    </xf>
    <xf numFmtId="164" fontId="9" fillId="0" borderId="8" xfId="0" applyNumberFormat="1" applyFont="1" applyFill="1" applyBorder="1" applyAlignment="1">
      <alignment horizontal="center"/>
    </xf>
    <xf numFmtId="164" fontId="14" fillId="9" borderId="1" xfId="0" applyNumberFormat="1" applyFont="1" applyFill="1" applyBorder="1" applyAlignment="1">
      <alignment horizontal="center" vertical="center"/>
    </xf>
    <xf numFmtId="164" fontId="5" fillId="0" borderId="5" xfId="0" applyNumberFormat="1" applyFont="1" applyBorder="1" applyAlignment="1">
      <alignment horizontal="center"/>
    </xf>
    <xf numFmtId="164" fontId="9" fillId="0" borderId="1" xfId="0" applyNumberFormat="1" applyFont="1" applyFill="1" applyBorder="1" applyAlignment="1">
      <alignment horizontal="center"/>
    </xf>
    <xf numFmtId="164" fontId="14" fillId="7" borderId="1" xfId="0" applyNumberFormat="1" applyFont="1" applyFill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/>
    </xf>
    <xf numFmtId="164" fontId="25" fillId="0" borderId="1" xfId="0" applyNumberFormat="1" applyFont="1" applyBorder="1" applyAlignment="1">
      <alignment horizontal="center"/>
    </xf>
    <xf numFmtId="164" fontId="9" fillId="8" borderId="1" xfId="0" applyNumberFormat="1" applyFont="1" applyFill="1" applyBorder="1" applyAlignment="1">
      <alignment horizontal="center" vertical="center"/>
    </xf>
    <xf numFmtId="164" fontId="9" fillId="0" borderId="8" xfId="0" applyNumberFormat="1" applyFont="1" applyFill="1" applyBorder="1" applyAlignment="1">
      <alignment horizontal="center" vertical="center"/>
    </xf>
    <xf numFmtId="164" fontId="15" fillId="0" borderId="1" xfId="0" applyNumberFormat="1" applyFont="1" applyBorder="1" applyAlignment="1">
      <alignment horizontal="center"/>
    </xf>
    <xf numFmtId="164" fontId="16" fillId="0" borderId="1" xfId="0" applyNumberFormat="1" applyFont="1" applyBorder="1" applyAlignment="1">
      <alignment horizontal="center"/>
    </xf>
    <xf numFmtId="164" fontId="15" fillId="0" borderId="1" xfId="0" applyNumberFormat="1" applyFont="1" applyFill="1" applyBorder="1" applyAlignment="1">
      <alignment horizontal="center"/>
    </xf>
    <xf numFmtId="164" fontId="16" fillId="11" borderId="1" xfId="0" applyNumberFormat="1" applyFont="1" applyFill="1" applyBorder="1" applyAlignment="1">
      <alignment horizontal="center"/>
    </xf>
    <xf numFmtId="164" fontId="16" fillId="12" borderId="1" xfId="0" applyNumberFormat="1" applyFont="1" applyFill="1" applyBorder="1" applyAlignment="1">
      <alignment horizontal="center" vertical="center"/>
    </xf>
    <xf numFmtId="164" fontId="14" fillId="10" borderId="1" xfId="0" applyNumberFormat="1" applyFont="1" applyFill="1" applyBorder="1" applyAlignment="1">
      <alignment horizontal="center" vertical="center"/>
    </xf>
    <xf numFmtId="164" fontId="0" fillId="0" borderId="0" xfId="0" applyNumberFormat="1" applyFont="1" applyAlignment="1">
      <alignment horizontal="center"/>
    </xf>
    <xf numFmtId="164" fontId="0" fillId="0" borderId="0" xfId="0" applyNumberFormat="1" applyAlignment="1">
      <alignment horizontal="center"/>
    </xf>
    <xf numFmtId="166" fontId="8" fillId="3" borderId="1" xfId="5" applyNumberFormat="1" applyFont="1" applyFill="1" applyBorder="1" applyAlignment="1">
      <alignment horizontal="center" vertical="center" wrapText="1"/>
    </xf>
    <xf numFmtId="166" fontId="6" fillId="0" borderId="8" xfId="5" applyNumberFormat="1" applyFont="1" applyFill="1" applyBorder="1" applyAlignment="1">
      <alignment horizontal="center" vertical="center" wrapText="1"/>
    </xf>
    <xf numFmtId="166" fontId="5" fillId="0" borderId="1" xfId="5" applyNumberFormat="1" applyFont="1" applyFill="1" applyBorder="1" applyAlignment="1">
      <alignment horizontal="center"/>
    </xf>
    <xf numFmtId="166" fontId="9" fillId="12" borderId="1" xfId="5" applyNumberFormat="1" applyFont="1" applyFill="1" applyBorder="1" applyAlignment="1">
      <alignment horizontal="center" vertical="center"/>
    </xf>
    <xf numFmtId="166" fontId="5" fillId="0" borderId="8" xfId="5" applyNumberFormat="1" applyFont="1" applyBorder="1" applyAlignment="1">
      <alignment horizontal="center"/>
    </xf>
    <xf numFmtId="166" fontId="9" fillId="0" borderId="8" xfId="5" applyNumberFormat="1" applyFont="1" applyFill="1" applyBorder="1" applyAlignment="1">
      <alignment horizontal="center"/>
    </xf>
    <xf numFmtId="166" fontId="14" fillId="9" borderId="1" xfId="5" applyNumberFormat="1" applyFont="1" applyFill="1" applyBorder="1" applyAlignment="1">
      <alignment horizontal="center" vertical="center"/>
    </xf>
    <xf numFmtId="166" fontId="5" fillId="0" borderId="5" xfId="5" applyNumberFormat="1" applyFont="1" applyBorder="1" applyAlignment="1">
      <alignment horizontal="center"/>
    </xf>
    <xf numFmtId="166" fontId="5" fillId="0" borderId="1" xfId="5" applyNumberFormat="1" applyFont="1" applyBorder="1" applyAlignment="1">
      <alignment horizontal="center"/>
    </xf>
    <xf numFmtId="166" fontId="14" fillId="7" borderId="1" xfId="5" applyNumberFormat="1" applyFont="1" applyFill="1" applyBorder="1" applyAlignment="1">
      <alignment horizontal="center" vertical="center"/>
    </xf>
    <xf numFmtId="166" fontId="22" fillId="0" borderId="0" xfId="5" applyNumberFormat="1" applyFont="1" applyAlignment="1">
      <alignment horizontal="center"/>
    </xf>
    <xf numFmtId="166" fontId="16" fillId="0" borderId="1" xfId="5" applyNumberFormat="1" applyFont="1" applyBorder="1" applyAlignment="1">
      <alignment horizontal="center"/>
    </xf>
    <xf numFmtId="166" fontId="9" fillId="8" borderId="1" xfId="5" applyNumberFormat="1" applyFont="1" applyFill="1" applyBorder="1" applyAlignment="1">
      <alignment horizontal="center" vertical="center"/>
    </xf>
    <xf numFmtId="166" fontId="9" fillId="0" borderId="8" xfId="5" applyNumberFormat="1" applyFont="1" applyFill="1" applyBorder="1" applyAlignment="1">
      <alignment horizontal="center" vertical="center"/>
    </xf>
    <xf numFmtId="166" fontId="15" fillId="0" borderId="1" xfId="5" applyNumberFormat="1" applyFont="1" applyBorder="1" applyAlignment="1">
      <alignment horizontal="center"/>
    </xf>
    <xf numFmtId="166" fontId="25" fillId="0" borderId="1" xfId="5" applyNumberFormat="1" applyFont="1" applyBorder="1" applyAlignment="1">
      <alignment horizontal="center"/>
    </xf>
    <xf numFmtId="166" fontId="15" fillId="0" borderId="1" xfId="5" applyNumberFormat="1" applyFont="1" applyFill="1" applyBorder="1" applyAlignment="1">
      <alignment horizontal="center"/>
    </xf>
    <xf numFmtId="166" fontId="16" fillId="11" borderId="1" xfId="5" applyNumberFormat="1" applyFont="1" applyFill="1" applyBorder="1" applyAlignment="1">
      <alignment horizontal="center"/>
    </xf>
    <xf numFmtId="166" fontId="16" fillId="12" borderId="1" xfId="5" applyNumberFormat="1" applyFont="1" applyFill="1" applyBorder="1" applyAlignment="1">
      <alignment horizontal="center" vertical="center"/>
    </xf>
    <xf numFmtId="166" fontId="14" fillId="10" borderId="1" xfId="5" applyNumberFormat="1" applyFont="1" applyFill="1" applyBorder="1" applyAlignment="1">
      <alignment horizontal="center" vertical="center"/>
    </xf>
    <xf numFmtId="166" fontId="0" fillId="0" borderId="0" xfId="5" applyNumberFormat="1" applyFont="1" applyAlignment="1">
      <alignment horizontal="center"/>
    </xf>
    <xf numFmtId="164" fontId="37" fillId="0" borderId="1" xfId="0" applyNumberFormat="1" applyFont="1" applyBorder="1" applyAlignment="1">
      <alignment horizontal="center"/>
    </xf>
    <xf numFmtId="41" fontId="8" fillId="0" borderId="8" xfId="0" applyNumberFormat="1" applyFont="1" applyFill="1" applyBorder="1" applyAlignment="1">
      <alignment vertical="center"/>
    </xf>
    <xf numFmtId="1" fontId="5" fillId="13" borderId="1" xfId="0" applyNumberFormat="1" applyFont="1" applyFill="1" applyBorder="1" applyAlignment="1">
      <alignment horizontal="center"/>
    </xf>
    <xf numFmtId="3" fontId="5" fillId="13" borderId="1" xfId="0" applyNumberFormat="1" applyFont="1" applyFill="1" applyBorder="1"/>
    <xf numFmtId="165" fontId="5" fillId="13" borderId="1" xfId="0" applyNumberFormat="1" applyFont="1" applyFill="1" applyBorder="1"/>
    <xf numFmtId="166" fontId="9" fillId="13" borderId="1" xfId="5" applyNumberFormat="1" applyFont="1" applyFill="1" applyBorder="1"/>
    <xf numFmtId="164" fontId="5" fillId="13" borderId="1" xfId="0" applyNumberFormat="1" applyFont="1" applyFill="1" applyBorder="1" applyAlignment="1">
      <alignment horizontal="center"/>
    </xf>
    <xf numFmtId="41" fontId="5" fillId="13" borderId="1" xfId="0" applyNumberFormat="1" applyFont="1" applyFill="1" applyBorder="1"/>
    <xf numFmtId="166" fontId="5" fillId="13" borderId="1" xfId="5" applyNumberFormat="1" applyFont="1" applyFill="1" applyBorder="1" applyAlignment="1">
      <alignment horizontal="center"/>
    </xf>
    <xf numFmtId="164" fontId="9" fillId="13" borderId="1" xfId="5" applyNumberFormat="1" applyFont="1" applyFill="1" applyBorder="1"/>
    <xf numFmtId="43" fontId="12" fillId="0" borderId="0" xfId="0" applyNumberFormat="1" applyFont="1"/>
    <xf numFmtId="0" fontId="12" fillId="0" borderId="1" xfId="7" applyFont="1" applyBorder="1" applyAlignment="1">
      <alignment vertical="center"/>
    </xf>
    <xf numFmtId="43" fontId="9" fillId="6" borderId="7" xfId="7" applyNumberFormat="1" applyFont="1" applyFill="1" applyBorder="1" applyAlignment="1">
      <alignment vertical="center"/>
    </xf>
    <xf numFmtId="166" fontId="17" fillId="6" borderId="1" xfId="7" applyNumberFormat="1" applyFont="1" applyFill="1" applyBorder="1" applyAlignment="1">
      <alignment horizontal="center" vertical="center" wrapText="1"/>
    </xf>
    <xf numFmtId="43" fontId="17" fillId="6" borderId="1" xfId="7" applyNumberFormat="1" applyFont="1" applyFill="1" applyBorder="1" applyAlignment="1">
      <alignment horizontal="center" vertical="center" wrapText="1"/>
    </xf>
    <xf numFmtId="0" fontId="18" fillId="0" borderId="1" xfId="7" applyFont="1" applyFill="1" applyBorder="1" applyAlignment="1">
      <alignment vertical="center" wrapText="1"/>
    </xf>
    <xf numFmtId="0" fontId="18" fillId="0" borderId="1" xfId="7" applyFont="1" applyBorder="1" applyAlignment="1">
      <alignment vertical="center"/>
    </xf>
    <xf numFmtId="0" fontId="12" fillId="0" borderId="6" xfId="0" applyFont="1" applyFill="1" applyBorder="1" applyAlignment="1">
      <alignment vertical="center"/>
    </xf>
    <xf numFmtId="0" fontId="12" fillId="0" borderId="8" xfId="0" applyFont="1" applyFill="1" applyBorder="1" applyAlignment="1">
      <alignment vertical="center"/>
    </xf>
    <xf numFmtId="0" fontId="12" fillId="0" borderId="7" xfId="0" applyFont="1" applyFill="1" applyBorder="1" applyAlignment="1">
      <alignment vertical="center"/>
    </xf>
    <xf numFmtId="0" fontId="18" fillId="0" borderId="3" xfId="0" applyFont="1" applyFill="1" applyBorder="1" applyAlignment="1">
      <alignment horizontal="center" vertical="center"/>
    </xf>
    <xf numFmtId="0" fontId="18" fillId="0" borderId="3" xfId="0" applyFont="1" applyFill="1" applyBorder="1" applyAlignment="1">
      <alignment vertical="center"/>
    </xf>
    <xf numFmtId="0" fontId="12" fillId="0" borderId="0" xfId="0" applyFont="1" applyBorder="1"/>
    <xf numFmtId="43" fontId="5" fillId="0" borderId="1" xfId="7" applyNumberFormat="1" applyFont="1" applyFill="1" applyBorder="1" applyAlignment="1">
      <alignment vertical="center"/>
    </xf>
    <xf numFmtId="0" fontId="18" fillId="0" borderId="1" xfId="0" applyFont="1" applyBorder="1" applyAlignment="1">
      <alignment vertical="center" wrapText="1"/>
    </xf>
    <xf numFmtId="43" fontId="5" fillId="0" borderId="6" xfId="7" applyNumberFormat="1" applyFont="1" applyFill="1" applyBorder="1" applyAlignment="1">
      <alignment vertical="center"/>
    </xf>
    <xf numFmtId="166" fontId="9" fillId="6" borderId="1" xfId="7" applyNumberFormat="1" applyFont="1" applyFill="1" applyBorder="1" applyAlignment="1">
      <alignment vertical="center"/>
    </xf>
    <xf numFmtId="0" fontId="33" fillId="0" borderId="0" xfId="0" applyFont="1" applyBorder="1" applyAlignment="1">
      <alignment vertical="center" wrapText="1"/>
    </xf>
    <xf numFmtId="0" fontId="12" fillId="0" borderId="7" xfId="7" applyFont="1" applyBorder="1" applyAlignment="1">
      <alignment vertical="center"/>
    </xf>
    <xf numFmtId="0" fontId="5" fillId="0" borderId="1" xfId="7" applyFont="1" applyFill="1" applyBorder="1" applyAlignment="1">
      <alignment horizontal="left" vertical="center" wrapText="1"/>
    </xf>
    <xf numFmtId="43" fontId="39" fillId="0" borderId="1" xfId="7" applyNumberFormat="1" applyFont="1" applyFill="1" applyBorder="1" applyAlignment="1">
      <alignment vertical="center" wrapText="1"/>
    </xf>
    <xf numFmtId="0" fontId="5" fillId="5" borderId="1" xfId="7" applyFont="1" applyFill="1" applyBorder="1" applyAlignment="1">
      <alignment horizontal="left" vertical="center" wrapText="1"/>
    </xf>
    <xf numFmtId="43" fontId="5" fillId="5" borderId="1" xfId="7" applyNumberFormat="1" applyFont="1" applyFill="1" applyBorder="1" applyAlignment="1">
      <alignment vertical="center" wrapText="1"/>
    </xf>
    <xf numFmtId="43" fontId="5" fillId="0" borderId="1" xfId="7" applyNumberFormat="1" applyFont="1" applyFill="1" applyBorder="1" applyAlignment="1">
      <alignment vertical="center" wrapText="1"/>
    </xf>
    <xf numFmtId="3" fontId="12" fillId="0" borderId="1" xfId="0" applyNumberFormat="1" applyFont="1" applyFill="1" applyBorder="1" applyAlignment="1">
      <alignment vertical="center"/>
    </xf>
    <xf numFmtId="43" fontId="39" fillId="5" borderId="1" xfId="7" applyNumberFormat="1" applyFont="1" applyFill="1" applyBorder="1" applyAlignment="1">
      <alignment vertical="center" wrapText="1"/>
    </xf>
    <xf numFmtId="0" fontId="5" fillId="5" borderId="6" xfId="7" applyFont="1" applyFill="1" applyBorder="1" applyAlignment="1">
      <alignment horizontal="left" vertical="center" wrapText="1"/>
    </xf>
    <xf numFmtId="0" fontId="17" fillId="6" borderId="6" xfId="7" applyFont="1" applyFill="1" applyBorder="1" applyAlignment="1">
      <alignment vertical="center"/>
    </xf>
    <xf numFmtId="166" fontId="12" fillId="0" borderId="0" xfId="0" applyNumberFormat="1" applyFont="1" applyAlignment="1">
      <alignment vertical="center"/>
    </xf>
    <xf numFmtId="0" fontId="12" fillId="0" borderId="6" xfId="0" applyFont="1" applyFill="1" applyBorder="1" applyAlignment="1">
      <alignment vertical="center"/>
    </xf>
    <xf numFmtId="0" fontId="12" fillId="0" borderId="8" xfId="0" applyFont="1" applyFill="1" applyBorder="1" applyAlignment="1">
      <alignment vertical="center"/>
    </xf>
    <xf numFmtId="0" fontId="12" fillId="0" borderId="7" xfId="0" applyFont="1" applyFill="1" applyBorder="1" applyAlignment="1">
      <alignment vertical="center"/>
    </xf>
    <xf numFmtId="0" fontId="12" fillId="0" borderId="6" xfId="0" applyFont="1" applyFill="1" applyBorder="1" applyAlignment="1">
      <alignment vertical="center" wrapText="1"/>
    </xf>
    <xf numFmtId="0" fontId="12" fillId="0" borderId="8" xfId="0" applyFont="1" applyFill="1" applyBorder="1" applyAlignment="1">
      <alignment vertical="center" wrapText="1"/>
    </xf>
    <xf numFmtId="0" fontId="12" fillId="0" borderId="7" xfId="0" applyFont="1" applyFill="1" applyBorder="1" applyAlignment="1">
      <alignment vertical="center" wrapText="1"/>
    </xf>
    <xf numFmtId="0" fontId="19" fillId="3" borderId="6" xfId="0" applyFont="1" applyFill="1" applyBorder="1" applyAlignment="1">
      <alignment vertical="center"/>
    </xf>
    <xf numFmtId="0" fontId="19" fillId="3" borderId="8" xfId="0" applyFont="1" applyFill="1" applyBorder="1" applyAlignment="1">
      <alignment vertical="center"/>
    </xf>
    <xf numFmtId="0" fontId="19" fillId="3" borderId="7" xfId="0" applyFont="1" applyFill="1" applyBorder="1" applyAlignment="1">
      <alignment vertical="center"/>
    </xf>
    <xf numFmtId="0" fontId="17" fillId="6" borderId="3" xfId="7" applyFont="1" applyFill="1" applyBorder="1" applyAlignment="1">
      <alignment vertical="center"/>
    </xf>
    <xf numFmtId="0" fontId="17" fillId="6" borderId="2" xfId="7" applyFont="1" applyFill="1" applyBorder="1" applyAlignment="1">
      <alignment vertical="center"/>
    </xf>
    <xf numFmtId="0" fontId="17" fillId="6" borderId="3" xfId="7" applyFont="1" applyFill="1" applyBorder="1" applyAlignment="1">
      <alignment horizontal="center" vertical="center"/>
    </xf>
    <xf numFmtId="0" fontId="17" fillId="6" borderId="2" xfId="7" applyFont="1" applyFill="1" applyBorder="1" applyAlignment="1">
      <alignment horizontal="center" vertical="center"/>
    </xf>
    <xf numFmtId="166" fontId="26" fillId="6" borderId="11" xfId="7" applyNumberFormat="1" applyFont="1" applyFill="1" applyBorder="1" applyAlignment="1">
      <alignment horizontal="center" vertical="center" wrapText="1"/>
    </xf>
    <xf numFmtId="166" fontId="26" fillId="6" borderId="9" xfId="7" applyNumberFormat="1" applyFont="1" applyFill="1" applyBorder="1" applyAlignment="1">
      <alignment horizontal="center" vertical="center" wrapText="1"/>
    </xf>
    <xf numFmtId="166" fontId="26" fillId="6" borderId="10" xfId="7" applyNumberFormat="1" applyFont="1" applyFill="1" applyBorder="1" applyAlignment="1">
      <alignment horizontal="center" vertical="center" wrapText="1"/>
    </xf>
    <xf numFmtId="0" fontId="38" fillId="0" borderId="5" xfId="0" applyFont="1" applyBorder="1" applyAlignment="1">
      <alignment horizontal="center" vertical="center" wrapText="1"/>
    </xf>
  </cellXfs>
  <cellStyles count="8">
    <cellStyle name="Čárka" xfId="5" builtinId="3"/>
    <cellStyle name="Header" xfId="3"/>
    <cellStyle name="Normální" xfId="0" builtinId="0"/>
    <cellStyle name="Normální 2" xfId="1"/>
    <cellStyle name="Normální 3" xfId="2"/>
    <cellStyle name="Normální 4" xfId="4"/>
    <cellStyle name="Normální 5" xfId="6"/>
    <cellStyle name="Normální 6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31"/>
  <sheetViews>
    <sheetView showGridLines="0" tabSelected="1" zoomScaleNormal="100" workbookViewId="0">
      <pane ySplit="1" topLeftCell="A211" activePane="bottomLeft" state="frozen"/>
      <selection activeCell="F4" sqref="F4"/>
      <selection pane="bottomLeft" activeCell="A2" sqref="A2"/>
    </sheetView>
  </sheetViews>
  <sheetFormatPr defaultRowHeight="12.75" x14ac:dyDescent="0.2"/>
  <cols>
    <col min="1" max="1" width="9.5703125" style="1" customWidth="1"/>
    <col min="2" max="2" width="51.140625" customWidth="1"/>
    <col min="3" max="3" width="13.28515625" style="89" bestFit="1" customWidth="1"/>
    <col min="4" max="4" width="13.28515625" style="51" bestFit="1" customWidth="1"/>
    <col min="5" max="5" width="13.85546875" style="84" customWidth="1"/>
    <col min="6" max="6" width="13.28515625" style="156" bestFit="1" customWidth="1"/>
    <col min="7" max="7" width="12.85546875" style="177" customWidth="1"/>
    <col min="8" max="8" width="12.5703125" style="51" customWidth="1"/>
    <col min="9" max="9" width="12.5703125" style="198" customWidth="1"/>
    <col min="10" max="10" width="14.28515625" style="84" customWidth="1"/>
  </cols>
  <sheetData>
    <row r="1" spans="1:10" ht="24" x14ac:dyDescent="0.2">
      <c r="A1" s="6" t="s">
        <v>31</v>
      </c>
      <c r="B1" s="37" t="s">
        <v>36</v>
      </c>
      <c r="C1" s="105" t="s">
        <v>255</v>
      </c>
      <c r="D1" s="45" t="s">
        <v>256</v>
      </c>
      <c r="E1" s="78" t="s">
        <v>257</v>
      </c>
      <c r="F1" s="45" t="s">
        <v>258</v>
      </c>
      <c r="G1" s="105" t="s">
        <v>259</v>
      </c>
      <c r="H1" s="45" t="s">
        <v>260</v>
      </c>
      <c r="I1" s="178" t="s">
        <v>261</v>
      </c>
      <c r="J1" s="45" t="s">
        <v>262</v>
      </c>
    </row>
    <row r="2" spans="1:10" x14ac:dyDescent="0.2">
      <c r="A2" s="13" t="s">
        <v>0</v>
      </c>
      <c r="B2" s="14"/>
      <c r="C2" s="106"/>
      <c r="D2" s="46"/>
      <c r="E2" s="200"/>
      <c r="F2" s="150"/>
      <c r="G2" s="157"/>
      <c r="H2" s="46"/>
      <c r="I2" s="179"/>
      <c r="J2" s="72"/>
    </row>
    <row r="3" spans="1:10" ht="12.75" customHeight="1" x14ac:dyDescent="0.2">
      <c r="A3" s="19">
        <v>1111</v>
      </c>
      <c r="B3" s="67" t="s">
        <v>150</v>
      </c>
      <c r="C3" s="92">
        <v>17179.2</v>
      </c>
      <c r="D3" s="92">
        <v>18400</v>
      </c>
      <c r="E3" s="92">
        <v>18400</v>
      </c>
      <c r="F3" s="92">
        <v>20615</v>
      </c>
      <c r="G3" s="158">
        <f>F3/D3*100</f>
        <v>112.03804347826087</v>
      </c>
      <c r="H3" s="94">
        <f>F3-D3</f>
        <v>2215</v>
      </c>
      <c r="I3" s="180">
        <f>F3/E3*100</f>
        <v>112.03804347826087</v>
      </c>
      <c r="J3" s="85">
        <f>F3-E3</f>
        <v>2215</v>
      </c>
    </row>
    <row r="4" spans="1:10" ht="12.75" customHeight="1" x14ac:dyDescent="0.2">
      <c r="A4" s="19">
        <v>1112</v>
      </c>
      <c r="B4" s="67" t="s">
        <v>151</v>
      </c>
      <c r="C4" s="92">
        <v>381.6</v>
      </c>
      <c r="D4" s="92">
        <v>460</v>
      </c>
      <c r="E4" s="92">
        <v>460</v>
      </c>
      <c r="F4" s="92">
        <v>490</v>
      </c>
      <c r="G4" s="158">
        <f t="shared" ref="G4:G23" si="0">F4/D4*100</f>
        <v>106.5217391304348</v>
      </c>
      <c r="H4" s="94">
        <f t="shared" ref="H4:H23" si="1">F4-D4</f>
        <v>30</v>
      </c>
      <c r="I4" s="180">
        <f t="shared" ref="I4:I23" si="2">F4/E4*100</f>
        <v>106.5217391304348</v>
      </c>
      <c r="J4" s="85">
        <f>F4-E4</f>
        <v>30</v>
      </c>
    </row>
    <row r="5" spans="1:10" ht="12.75" customHeight="1" x14ac:dyDescent="0.2">
      <c r="A5" s="19">
        <v>1113</v>
      </c>
      <c r="B5" s="67" t="s">
        <v>152</v>
      </c>
      <c r="C5" s="92">
        <v>1508</v>
      </c>
      <c r="D5" s="92">
        <v>1480</v>
      </c>
      <c r="E5" s="92">
        <v>1480</v>
      </c>
      <c r="F5" s="92">
        <v>1435</v>
      </c>
      <c r="G5" s="158">
        <f t="shared" si="0"/>
        <v>96.959459459459467</v>
      </c>
      <c r="H5" s="94">
        <f t="shared" si="1"/>
        <v>-45</v>
      </c>
      <c r="I5" s="180">
        <f t="shared" si="2"/>
        <v>96.959459459459467</v>
      </c>
      <c r="J5" s="85">
        <f>F5-E5</f>
        <v>-45</v>
      </c>
    </row>
    <row r="6" spans="1:10" ht="12.75" customHeight="1" x14ac:dyDescent="0.2">
      <c r="A6" s="15">
        <v>1121</v>
      </c>
      <c r="B6" s="16" t="s">
        <v>37</v>
      </c>
      <c r="C6" s="92">
        <v>13847.9</v>
      </c>
      <c r="D6" s="92">
        <v>15350</v>
      </c>
      <c r="E6" s="92">
        <v>15350</v>
      </c>
      <c r="F6" s="92">
        <v>15374</v>
      </c>
      <c r="G6" s="158">
        <f t="shared" si="0"/>
        <v>100.15635179153095</v>
      </c>
      <c r="H6" s="94">
        <f t="shared" si="1"/>
        <v>24</v>
      </c>
      <c r="I6" s="180">
        <f t="shared" si="2"/>
        <v>100.15635179153095</v>
      </c>
      <c r="J6" s="85">
        <f>F6-E6</f>
        <v>24</v>
      </c>
    </row>
    <row r="7" spans="1:10" ht="12.75" customHeight="1" x14ac:dyDescent="0.2">
      <c r="A7" s="19">
        <v>1122</v>
      </c>
      <c r="B7" s="16" t="s">
        <v>38</v>
      </c>
      <c r="C7" s="92">
        <v>1745</v>
      </c>
      <c r="D7" s="92">
        <v>1750</v>
      </c>
      <c r="E7" s="92">
        <v>1782.4</v>
      </c>
      <c r="F7" s="92">
        <v>1800</v>
      </c>
      <c r="G7" s="158">
        <f t="shared" si="0"/>
        <v>102.85714285714285</v>
      </c>
      <c r="H7" s="94">
        <f t="shared" si="1"/>
        <v>50</v>
      </c>
      <c r="I7" s="180">
        <f t="shared" si="2"/>
        <v>100.98743267504489</v>
      </c>
      <c r="J7" s="85">
        <f t="shared" ref="J7:J17" si="3">F7-E7</f>
        <v>17.599999999999909</v>
      </c>
    </row>
    <row r="8" spans="1:10" ht="12.75" customHeight="1" x14ac:dyDescent="0.2">
      <c r="A8" s="15">
        <v>1211</v>
      </c>
      <c r="B8" s="16" t="s">
        <v>39</v>
      </c>
      <c r="C8" s="92">
        <v>34069.300000000003</v>
      </c>
      <c r="D8" s="92">
        <v>36432.5</v>
      </c>
      <c r="E8" s="92">
        <v>34644.6</v>
      </c>
      <c r="F8" s="92">
        <v>37315</v>
      </c>
      <c r="G8" s="158">
        <f t="shared" si="0"/>
        <v>102.42228779249297</v>
      </c>
      <c r="H8" s="94">
        <f t="shared" si="1"/>
        <v>882.5</v>
      </c>
      <c r="I8" s="180">
        <f t="shared" si="2"/>
        <v>107.70798335094069</v>
      </c>
      <c r="J8" s="85">
        <f t="shared" si="3"/>
        <v>2670.4000000000015</v>
      </c>
    </row>
    <row r="9" spans="1:10" ht="12.75" customHeight="1" x14ac:dyDescent="0.2">
      <c r="A9" s="15">
        <v>1333</v>
      </c>
      <c r="B9" s="16" t="s">
        <v>40</v>
      </c>
      <c r="C9" s="92">
        <v>4639.7</v>
      </c>
      <c r="D9" s="92">
        <v>3500</v>
      </c>
      <c r="E9" s="92">
        <v>3500</v>
      </c>
      <c r="F9" s="92">
        <v>3500</v>
      </c>
      <c r="G9" s="158">
        <f t="shared" si="0"/>
        <v>100</v>
      </c>
      <c r="H9" s="94">
        <f t="shared" si="1"/>
        <v>0</v>
      </c>
      <c r="I9" s="180">
        <f t="shared" si="2"/>
        <v>100</v>
      </c>
      <c r="J9" s="85">
        <f t="shared" si="3"/>
        <v>0</v>
      </c>
    </row>
    <row r="10" spans="1:10" ht="12.75" customHeight="1" x14ac:dyDescent="0.2">
      <c r="A10" s="15">
        <v>1334</v>
      </c>
      <c r="B10" s="16" t="s">
        <v>174</v>
      </c>
      <c r="C10" s="92">
        <v>1.8</v>
      </c>
      <c r="D10" s="92">
        <v>0</v>
      </c>
      <c r="E10" s="92">
        <v>1.9</v>
      </c>
      <c r="F10" s="92">
        <v>0</v>
      </c>
      <c r="G10" s="158" t="s">
        <v>24</v>
      </c>
      <c r="H10" s="94">
        <f t="shared" si="1"/>
        <v>0</v>
      </c>
      <c r="I10" s="180">
        <f t="shared" si="2"/>
        <v>0</v>
      </c>
      <c r="J10" s="85">
        <f t="shared" si="3"/>
        <v>-1.9</v>
      </c>
    </row>
    <row r="11" spans="1:10" ht="12.75" customHeight="1" x14ac:dyDescent="0.2">
      <c r="A11" s="15">
        <v>1335</v>
      </c>
      <c r="B11" s="4" t="s">
        <v>264</v>
      </c>
      <c r="C11" s="92">
        <v>4.9000000000000004</v>
      </c>
      <c r="D11" s="92">
        <v>0</v>
      </c>
      <c r="E11" s="92">
        <v>0</v>
      </c>
      <c r="F11" s="92">
        <v>0</v>
      </c>
      <c r="G11" s="158" t="s">
        <v>24</v>
      </c>
      <c r="H11" s="94">
        <f t="shared" si="1"/>
        <v>0</v>
      </c>
      <c r="I11" s="158" t="s">
        <v>24</v>
      </c>
      <c r="J11" s="85">
        <f>F11-E11</f>
        <v>0</v>
      </c>
    </row>
    <row r="12" spans="1:10" ht="12.75" customHeight="1" x14ac:dyDescent="0.2">
      <c r="A12" s="15">
        <v>1340</v>
      </c>
      <c r="B12" s="16" t="s">
        <v>41</v>
      </c>
      <c r="C12" s="92">
        <v>1699.7</v>
      </c>
      <c r="D12" s="92">
        <v>1500</v>
      </c>
      <c r="E12" s="92">
        <v>1500</v>
      </c>
      <c r="F12" s="92">
        <v>1790</v>
      </c>
      <c r="G12" s="158">
        <f t="shared" si="0"/>
        <v>119.33333333333334</v>
      </c>
      <c r="H12" s="94">
        <f t="shared" si="1"/>
        <v>290</v>
      </c>
      <c r="I12" s="180">
        <f t="shared" si="2"/>
        <v>119.33333333333334</v>
      </c>
      <c r="J12" s="85">
        <f t="shared" si="3"/>
        <v>290</v>
      </c>
    </row>
    <row r="13" spans="1:10" ht="12.75" customHeight="1" x14ac:dyDescent="0.2">
      <c r="A13" s="15">
        <v>1341</v>
      </c>
      <c r="B13" s="16" t="s">
        <v>42</v>
      </c>
      <c r="C13" s="92">
        <v>76.099999999999994</v>
      </c>
      <c r="D13" s="92">
        <v>70</v>
      </c>
      <c r="E13" s="92">
        <v>77</v>
      </c>
      <c r="F13" s="92">
        <v>70</v>
      </c>
      <c r="G13" s="158">
        <f t="shared" si="0"/>
        <v>100</v>
      </c>
      <c r="H13" s="94">
        <f t="shared" si="1"/>
        <v>0</v>
      </c>
      <c r="I13" s="180">
        <f t="shared" si="2"/>
        <v>90.909090909090907</v>
      </c>
      <c r="J13" s="85">
        <f t="shared" si="3"/>
        <v>-7</v>
      </c>
    </row>
    <row r="14" spans="1:10" ht="12.75" customHeight="1" x14ac:dyDescent="0.2">
      <c r="A14" s="15">
        <v>1342</v>
      </c>
      <c r="B14" s="16" t="s">
        <v>43</v>
      </c>
      <c r="C14" s="92">
        <v>35.5</v>
      </c>
      <c r="D14" s="92">
        <v>20</v>
      </c>
      <c r="E14" s="92">
        <v>54</v>
      </c>
      <c r="F14" s="92">
        <v>35</v>
      </c>
      <c r="G14" s="158">
        <f t="shared" si="0"/>
        <v>175</v>
      </c>
      <c r="H14" s="94">
        <f t="shared" si="1"/>
        <v>15</v>
      </c>
      <c r="I14" s="180">
        <f t="shared" si="2"/>
        <v>64.81481481481481</v>
      </c>
      <c r="J14" s="85">
        <f t="shared" si="3"/>
        <v>-19</v>
      </c>
    </row>
    <row r="15" spans="1:10" ht="12.75" customHeight="1" x14ac:dyDescent="0.2">
      <c r="A15" s="15">
        <v>1343</v>
      </c>
      <c r="B15" s="16" t="s">
        <v>44</v>
      </c>
      <c r="C15" s="92">
        <v>38.299999999999997</v>
      </c>
      <c r="D15" s="92">
        <v>20</v>
      </c>
      <c r="E15" s="92">
        <v>24.8</v>
      </c>
      <c r="F15" s="92">
        <v>18</v>
      </c>
      <c r="G15" s="158">
        <f t="shared" si="0"/>
        <v>90</v>
      </c>
      <c r="H15" s="94">
        <f t="shared" si="1"/>
        <v>-2</v>
      </c>
      <c r="I15" s="180">
        <f t="shared" si="2"/>
        <v>72.58064516129032</v>
      </c>
      <c r="J15" s="85">
        <f t="shared" si="3"/>
        <v>-6.8000000000000007</v>
      </c>
    </row>
    <row r="16" spans="1:10" ht="12.75" customHeight="1" x14ac:dyDescent="0.2">
      <c r="A16" s="15">
        <v>1344</v>
      </c>
      <c r="B16" s="16" t="s">
        <v>45</v>
      </c>
      <c r="C16" s="92">
        <v>17.2</v>
      </c>
      <c r="D16" s="92">
        <v>10</v>
      </c>
      <c r="E16" s="92">
        <v>31.3</v>
      </c>
      <c r="F16" s="92">
        <v>15</v>
      </c>
      <c r="G16" s="158">
        <f t="shared" si="0"/>
        <v>150</v>
      </c>
      <c r="H16" s="94">
        <f t="shared" si="1"/>
        <v>5</v>
      </c>
      <c r="I16" s="180">
        <f t="shared" si="2"/>
        <v>47.923322683706068</v>
      </c>
      <c r="J16" s="85">
        <f t="shared" si="3"/>
        <v>-16.3</v>
      </c>
    </row>
    <row r="17" spans="1:10" ht="12.75" customHeight="1" x14ac:dyDescent="0.2">
      <c r="A17" s="15">
        <v>1345</v>
      </c>
      <c r="B17" s="16" t="s">
        <v>46</v>
      </c>
      <c r="C17" s="92">
        <v>39.1</v>
      </c>
      <c r="D17" s="92">
        <v>30</v>
      </c>
      <c r="E17" s="92">
        <v>31.1</v>
      </c>
      <c r="F17" s="92">
        <v>35</v>
      </c>
      <c r="G17" s="158">
        <f t="shared" si="0"/>
        <v>116.66666666666667</v>
      </c>
      <c r="H17" s="94">
        <f t="shared" si="1"/>
        <v>5</v>
      </c>
      <c r="I17" s="180">
        <f t="shared" si="2"/>
        <v>112.54019292604499</v>
      </c>
      <c r="J17" s="85">
        <f t="shared" si="3"/>
        <v>3.8999999999999986</v>
      </c>
    </row>
    <row r="18" spans="1:10" ht="12.75" customHeight="1" x14ac:dyDescent="0.2">
      <c r="A18" s="15">
        <v>1353</v>
      </c>
      <c r="B18" s="16" t="s">
        <v>47</v>
      </c>
      <c r="C18" s="92">
        <v>538.9</v>
      </c>
      <c r="D18" s="92">
        <v>500</v>
      </c>
      <c r="E18" s="92">
        <v>500</v>
      </c>
      <c r="F18" s="92">
        <v>500</v>
      </c>
      <c r="G18" s="158">
        <f t="shared" si="0"/>
        <v>100</v>
      </c>
      <c r="H18" s="94">
        <f t="shared" si="1"/>
        <v>0</v>
      </c>
      <c r="I18" s="180">
        <f t="shared" si="2"/>
        <v>100</v>
      </c>
      <c r="J18" s="85">
        <f t="shared" ref="J18:J23" si="4">F18-E18</f>
        <v>0</v>
      </c>
    </row>
    <row r="19" spans="1:10" ht="12.75" customHeight="1" x14ac:dyDescent="0.2">
      <c r="A19" s="15">
        <v>1361</v>
      </c>
      <c r="B19" s="16" t="s">
        <v>26</v>
      </c>
      <c r="C19" s="92">
        <v>4727.5999999999995</v>
      </c>
      <c r="D19" s="92">
        <v>4100</v>
      </c>
      <c r="E19" s="92">
        <v>4100</v>
      </c>
      <c r="F19" s="92">
        <v>4320</v>
      </c>
      <c r="G19" s="158">
        <f t="shared" si="0"/>
        <v>105.36585365853659</v>
      </c>
      <c r="H19" s="94">
        <f t="shared" si="1"/>
        <v>220</v>
      </c>
      <c r="I19" s="180">
        <f t="shared" si="2"/>
        <v>105.36585365853659</v>
      </c>
      <c r="J19" s="85">
        <f t="shared" si="4"/>
        <v>220</v>
      </c>
    </row>
    <row r="20" spans="1:10" ht="12.75" customHeight="1" x14ac:dyDescent="0.2">
      <c r="A20" s="19">
        <v>1381</v>
      </c>
      <c r="B20" s="67" t="s">
        <v>153</v>
      </c>
      <c r="C20" s="92">
        <v>3010.7</v>
      </c>
      <c r="D20" s="92">
        <v>2000</v>
      </c>
      <c r="E20" s="92">
        <v>311.39999999999998</v>
      </c>
      <c r="F20" s="92">
        <v>311</v>
      </c>
      <c r="G20" s="158">
        <f t="shared" si="0"/>
        <v>15.55</v>
      </c>
      <c r="H20" s="94">
        <f t="shared" si="1"/>
        <v>-1689</v>
      </c>
      <c r="I20" s="180">
        <f t="shared" si="2"/>
        <v>99.871547848426474</v>
      </c>
      <c r="J20" s="85">
        <f t="shared" si="4"/>
        <v>-0.39999999999997726</v>
      </c>
    </row>
    <row r="21" spans="1:10" ht="12.75" customHeight="1" x14ac:dyDescent="0.2">
      <c r="A21" s="19">
        <v>1382</v>
      </c>
      <c r="B21" s="67" t="s">
        <v>154</v>
      </c>
      <c r="C21" s="92">
        <v>0.3</v>
      </c>
      <c r="D21" s="92">
        <v>0</v>
      </c>
      <c r="E21" s="92">
        <v>0</v>
      </c>
      <c r="F21" s="92">
        <v>0</v>
      </c>
      <c r="G21" s="158" t="s">
        <v>24</v>
      </c>
      <c r="H21" s="94">
        <f t="shared" si="1"/>
        <v>0</v>
      </c>
      <c r="I21" s="158" t="s">
        <v>24</v>
      </c>
      <c r="J21" s="85">
        <f t="shared" si="4"/>
        <v>0</v>
      </c>
    </row>
    <row r="22" spans="1:10" ht="12.75" customHeight="1" x14ac:dyDescent="0.2">
      <c r="A22" s="19">
        <v>1385</v>
      </c>
      <c r="B22" s="67" t="s">
        <v>263</v>
      </c>
      <c r="C22" s="92">
        <v>0</v>
      </c>
      <c r="D22" s="92">
        <v>0</v>
      </c>
      <c r="E22" s="92">
        <v>3374</v>
      </c>
      <c r="F22" s="92">
        <v>3500</v>
      </c>
      <c r="G22" s="158" t="s">
        <v>24</v>
      </c>
      <c r="H22" s="94">
        <f t="shared" si="1"/>
        <v>3500</v>
      </c>
      <c r="I22" s="180">
        <f t="shared" si="2"/>
        <v>103.73443983402491</v>
      </c>
      <c r="J22" s="85">
        <f t="shared" si="4"/>
        <v>126</v>
      </c>
    </row>
    <row r="23" spans="1:10" ht="12.75" customHeight="1" x14ac:dyDescent="0.2">
      <c r="A23" s="15">
        <v>1511</v>
      </c>
      <c r="B23" s="16" t="s">
        <v>142</v>
      </c>
      <c r="C23" s="92">
        <v>2820.4</v>
      </c>
      <c r="D23" s="92">
        <v>2800</v>
      </c>
      <c r="E23" s="92">
        <v>2800</v>
      </c>
      <c r="F23" s="92">
        <v>2800</v>
      </c>
      <c r="G23" s="158">
        <f t="shared" si="0"/>
        <v>100</v>
      </c>
      <c r="H23" s="94">
        <f t="shared" si="1"/>
        <v>0</v>
      </c>
      <c r="I23" s="180">
        <f t="shared" si="2"/>
        <v>100</v>
      </c>
      <c r="J23" s="85">
        <f t="shared" si="4"/>
        <v>0</v>
      </c>
    </row>
    <row r="24" spans="1:10" s="8" customFormat="1" ht="16.5" customHeight="1" x14ac:dyDescent="0.2">
      <c r="A24" s="56" t="s">
        <v>48</v>
      </c>
      <c r="B24" s="57" t="s">
        <v>49</v>
      </c>
      <c r="C24" s="58">
        <f>SUM(C3:C23)</f>
        <v>86381.2</v>
      </c>
      <c r="D24" s="58">
        <f>SUM(D3:D23)</f>
        <v>88422.5</v>
      </c>
      <c r="E24" s="58">
        <f>SUM(E3:E23)</f>
        <v>88422.5</v>
      </c>
      <c r="F24" s="58">
        <f>SUM(F3:F23)</f>
        <v>93923</v>
      </c>
      <c r="G24" s="159">
        <f>F24/D24*100</f>
        <v>106.2207017444655</v>
      </c>
      <c r="H24" s="58">
        <f>SUM(H3:H23)</f>
        <v>5500.5</v>
      </c>
      <c r="I24" s="181">
        <f>F24/E24*100</f>
        <v>106.2207017444655</v>
      </c>
      <c r="J24" s="74">
        <f>SUM(J3:J23)</f>
        <v>5500.5000000000018</v>
      </c>
    </row>
    <row r="25" spans="1:10" x14ac:dyDescent="0.2">
      <c r="A25" s="43" t="s">
        <v>31</v>
      </c>
      <c r="B25" s="14"/>
      <c r="C25" s="106"/>
      <c r="D25" s="46"/>
      <c r="E25" s="72"/>
      <c r="F25" s="150"/>
      <c r="G25" s="157"/>
      <c r="H25" s="46"/>
      <c r="I25" s="179"/>
      <c r="J25" s="72"/>
    </row>
    <row r="26" spans="1:10" hidden="1" x14ac:dyDescent="0.2">
      <c r="A26" s="201">
        <v>1014</v>
      </c>
      <c r="B26" s="202" t="s">
        <v>195</v>
      </c>
      <c r="C26" s="208" t="e">
        <f>#REF!</f>
        <v>#REF!</v>
      </c>
      <c r="D26" s="204" t="e">
        <f>#REF!</f>
        <v>#REF!</v>
      </c>
      <c r="E26" s="204" t="e">
        <f>#REF!</f>
        <v>#REF!</v>
      </c>
      <c r="F26" s="204" t="e">
        <f>#REF!</f>
        <v>#REF!</v>
      </c>
      <c r="G26" s="205" t="e">
        <f>F26/D26*100</f>
        <v>#REF!</v>
      </c>
      <c r="H26" s="206" t="e">
        <f>F26-D26</f>
        <v>#REF!</v>
      </c>
      <c r="I26" s="207" t="e">
        <f>F26/E26*100</f>
        <v>#REF!</v>
      </c>
      <c r="J26" s="203" t="e">
        <f>F26-E26</f>
        <v>#REF!</v>
      </c>
    </row>
    <row r="27" spans="1:10" x14ac:dyDescent="0.2">
      <c r="A27" s="17">
        <v>1032</v>
      </c>
      <c r="B27" s="4" t="s">
        <v>50</v>
      </c>
      <c r="C27" s="107">
        <v>3026.2</v>
      </c>
      <c r="D27" s="96">
        <v>2420</v>
      </c>
      <c r="E27" s="96">
        <v>2420</v>
      </c>
      <c r="F27" s="96">
        <v>1815</v>
      </c>
      <c r="G27" s="158">
        <f t="shared" ref="G27:G63" si="5">F27/D27*100</f>
        <v>75</v>
      </c>
      <c r="H27" s="47">
        <f t="shared" ref="H27:H63" si="6">F27-D27</f>
        <v>-605</v>
      </c>
      <c r="I27" s="180">
        <f t="shared" ref="I27:I63" si="7">F27/E27*100</f>
        <v>75</v>
      </c>
      <c r="J27" s="85">
        <f t="shared" ref="J27:J63" si="8">F27-E27</f>
        <v>-605</v>
      </c>
    </row>
    <row r="28" spans="1:10" x14ac:dyDescent="0.2">
      <c r="A28" s="17">
        <v>1036</v>
      </c>
      <c r="B28" s="4" t="s">
        <v>198</v>
      </c>
      <c r="C28" s="107">
        <v>904</v>
      </c>
      <c r="D28" s="96">
        <v>0</v>
      </c>
      <c r="E28" s="96">
        <v>0</v>
      </c>
      <c r="F28" s="96">
        <v>0</v>
      </c>
      <c r="G28" s="158" t="s">
        <v>24</v>
      </c>
      <c r="H28" s="47">
        <f t="shared" si="6"/>
        <v>0</v>
      </c>
      <c r="I28" s="158" t="s">
        <v>24</v>
      </c>
      <c r="J28" s="85">
        <f>F28-E28</f>
        <v>0</v>
      </c>
    </row>
    <row r="29" spans="1:10" x14ac:dyDescent="0.2">
      <c r="A29" s="17">
        <v>2169</v>
      </c>
      <c r="B29" s="4" t="s">
        <v>204</v>
      </c>
      <c r="C29" s="107">
        <v>1</v>
      </c>
      <c r="D29" s="96">
        <v>1</v>
      </c>
      <c r="E29" s="96">
        <v>1</v>
      </c>
      <c r="F29" s="96">
        <v>1</v>
      </c>
      <c r="G29" s="158">
        <f t="shared" si="5"/>
        <v>100</v>
      </c>
      <c r="H29" s="47">
        <f t="shared" si="6"/>
        <v>0</v>
      </c>
      <c r="I29" s="180">
        <f t="shared" si="7"/>
        <v>100</v>
      </c>
      <c r="J29" s="85">
        <f>F29-E29</f>
        <v>0</v>
      </c>
    </row>
    <row r="30" spans="1:10" x14ac:dyDescent="0.2">
      <c r="A30" s="17">
        <v>2219</v>
      </c>
      <c r="B30" s="4" t="s">
        <v>199</v>
      </c>
      <c r="C30" s="107">
        <v>946</v>
      </c>
      <c r="D30" s="96">
        <v>860</v>
      </c>
      <c r="E30" s="96">
        <v>860</v>
      </c>
      <c r="F30" s="96">
        <v>930</v>
      </c>
      <c r="G30" s="158">
        <f t="shared" si="5"/>
        <v>108.13953488372093</v>
      </c>
      <c r="H30" s="47">
        <f t="shared" si="6"/>
        <v>70</v>
      </c>
      <c r="I30" s="180">
        <f t="shared" si="7"/>
        <v>108.13953488372093</v>
      </c>
      <c r="J30" s="85">
        <f t="shared" si="8"/>
        <v>70</v>
      </c>
    </row>
    <row r="31" spans="1:10" hidden="1" x14ac:dyDescent="0.2">
      <c r="A31" s="201">
        <v>2221</v>
      </c>
      <c r="B31" s="202" t="s">
        <v>175</v>
      </c>
      <c r="C31" s="208">
        <v>0</v>
      </c>
      <c r="D31" s="204">
        <v>0</v>
      </c>
      <c r="E31" s="204">
        <v>0</v>
      </c>
      <c r="F31" s="204">
        <v>0</v>
      </c>
      <c r="G31" s="205" t="e">
        <f t="shared" si="5"/>
        <v>#DIV/0!</v>
      </c>
      <c r="H31" s="206">
        <f t="shared" si="6"/>
        <v>0</v>
      </c>
      <c r="I31" s="207" t="e">
        <f t="shared" si="7"/>
        <v>#DIV/0!</v>
      </c>
      <c r="J31" s="203">
        <f>F31-E31</f>
        <v>0</v>
      </c>
    </row>
    <row r="32" spans="1:10" x14ac:dyDescent="0.2">
      <c r="A32" s="17">
        <v>2299</v>
      </c>
      <c r="B32" s="4" t="s">
        <v>205</v>
      </c>
      <c r="C32" s="107">
        <v>691</v>
      </c>
      <c r="D32" s="96">
        <v>600</v>
      </c>
      <c r="E32" s="96">
        <v>600</v>
      </c>
      <c r="F32" s="96">
        <v>650</v>
      </c>
      <c r="G32" s="158">
        <f t="shared" si="5"/>
        <v>108.33333333333333</v>
      </c>
      <c r="H32" s="47">
        <f t="shared" si="6"/>
        <v>50</v>
      </c>
      <c r="I32" s="180">
        <f t="shared" si="7"/>
        <v>108.33333333333333</v>
      </c>
      <c r="J32" s="85">
        <f>F32-E32</f>
        <v>50</v>
      </c>
    </row>
    <row r="33" spans="1:10" x14ac:dyDescent="0.2">
      <c r="A33" s="17">
        <v>2310</v>
      </c>
      <c r="B33" s="4" t="s">
        <v>34</v>
      </c>
      <c r="C33" s="107">
        <v>12</v>
      </c>
      <c r="D33" s="96">
        <v>6</v>
      </c>
      <c r="E33" s="96">
        <v>6</v>
      </c>
      <c r="F33" s="96">
        <v>6</v>
      </c>
      <c r="G33" s="158">
        <f t="shared" si="5"/>
        <v>100</v>
      </c>
      <c r="H33" s="47">
        <f t="shared" si="6"/>
        <v>0</v>
      </c>
      <c r="I33" s="180">
        <f t="shared" si="7"/>
        <v>100</v>
      </c>
      <c r="J33" s="85">
        <f t="shared" si="8"/>
        <v>0</v>
      </c>
    </row>
    <row r="34" spans="1:10" hidden="1" x14ac:dyDescent="0.2">
      <c r="A34" s="201">
        <v>2321</v>
      </c>
      <c r="B34" s="202" t="s">
        <v>206</v>
      </c>
      <c r="C34" s="208">
        <v>0</v>
      </c>
      <c r="D34" s="204">
        <v>0</v>
      </c>
      <c r="E34" s="204">
        <v>0</v>
      </c>
      <c r="F34" s="204">
        <v>0</v>
      </c>
      <c r="G34" s="205" t="e">
        <f t="shared" si="5"/>
        <v>#DIV/0!</v>
      </c>
      <c r="H34" s="206">
        <f t="shared" si="6"/>
        <v>0</v>
      </c>
      <c r="I34" s="207" t="e">
        <f t="shared" si="7"/>
        <v>#DIV/0!</v>
      </c>
      <c r="J34" s="203">
        <f>F34-E34</f>
        <v>0</v>
      </c>
    </row>
    <row r="35" spans="1:10" s="54" customFormat="1" x14ac:dyDescent="0.2">
      <c r="A35" s="17">
        <v>3111</v>
      </c>
      <c r="B35" s="4" t="s">
        <v>200</v>
      </c>
      <c r="C35" s="107">
        <v>748.8</v>
      </c>
      <c r="D35" s="96">
        <v>93</v>
      </c>
      <c r="E35" s="96">
        <v>93</v>
      </c>
      <c r="F35" s="96">
        <v>211</v>
      </c>
      <c r="G35" s="158">
        <f t="shared" si="5"/>
        <v>226.88172043010755</v>
      </c>
      <c r="H35" s="47">
        <f t="shared" si="6"/>
        <v>118</v>
      </c>
      <c r="I35" s="180">
        <f t="shared" si="7"/>
        <v>226.88172043010755</v>
      </c>
      <c r="J35" s="85">
        <f t="shared" si="8"/>
        <v>118</v>
      </c>
    </row>
    <row r="36" spans="1:10" s="54" customFormat="1" x14ac:dyDescent="0.2">
      <c r="A36" s="17">
        <v>3113</v>
      </c>
      <c r="B36" s="4" t="s">
        <v>201</v>
      </c>
      <c r="C36" s="107">
        <v>303.59999999999997</v>
      </c>
      <c r="D36" s="96">
        <v>1069.8</v>
      </c>
      <c r="E36" s="96">
        <v>1069.8</v>
      </c>
      <c r="F36" s="96">
        <v>803</v>
      </c>
      <c r="G36" s="158">
        <f t="shared" si="5"/>
        <v>75.060759020377645</v>
      </c>
      <c r="H36" s="47">
        <f t="shared" si="6"/>
        <v>-266.79999999999995</v>
      </c>
      <c r="I36" s="180">
        <f t="shared" si="7"/>
        <v>75.060759020377645</v>
      </c>
      <c r="J36" s="85">
        <f t="shared" si="8"/>
        <v>-266.79999999999995</v>
      </c>
    </row>
    <row r="37" spans="1:10" s="54" customFormat="1" x14ac:dyDescent="0.2">
      <c r="A37" s="17">
        <v>3319</v>
      </c>
      <c r="B37" s="4" t="s">
        <v>207</v>
      </c>
      <c r="C37" s="107">
        <v>125.8</v>
      </c>
      <c r="D37" s="96">
        <v>0</v>
      </c>
      <c r="E37" s="96">
        <v>0</v>
      </c>
      <c r="F37" s="96">
        <v>0</v>
      </c>
      <c r="G37" s="158" t="s">
        <v>24</v>
      </c>
      <c r="H37" s="47">
        <f t="shared" si="6"/>
        <v>0</v>
      </c>
      <c r="I37" s="158" t="s">
        <v>24</v>
      </c>
      <c r="J37" s="85">
        <f>F37-E37</f>
        <v>0</v>
      </c>
    </row>
    <row r="38" spans="1:10" s="54" customFormat="1" x14ac:dyDescent="0.2">
      <c r="A38" s="17">
        <v>3329</v>
      </c>
      <c r="B38" s="4" t="s">
        <v>208</v>
      </c>
      <c r="C38" s="107">
        <v>10</v>
      </c>
      <c r="D38" s="96">
        <v>0</v>
      </c>
      <c r="E38" s="96">
        <v>0</v>
      </c>
      <c r="F38" s="96">
        <v>0</v>
      </c>
      <c r="G38" s="158" t="s">
        <v>24</v>
      </c>
      <c r="H38" s="47">
        <f t="shared" si="6"/>
        <v>0</v>
      </c>
      <c r="I38" s="158" t="s">
        <v>24</v>
      </c>
      <c r="J38" s="85">
        <f>F38-E38</f>
        <v>0</v>
      </c>
    </row>
    <row r="39" spans="1:10" s="54" customFormat="1" x14ac:dyDescent="0.2">
      <c r="A39" s="17">
        <v>3349</v>
      </c>
      <c r="B39" s="4" t="s">
        <v>209</v>
      </c>
      <c r="C39" s="107">
        <v>147.6</v>
      </c>
      <c r="D39" s="96">
        <v>100</v>
      </c>
      <c r="E39" s="96">
        <v>100</v>
      </c>
      <c r="F39" s="96">
        <v>140</v>
      </c>
      <c r="G39" s="158">
        <f t="shared" si="5"/>
        <v>140</v>
      </c>
      <c r="H39" s="47">
        <f t="shared" si="6"/>
        <v>40</v>
      </c>
      <c r="I39" s="180">
        <f t="shared" si="7"/>
        <v>140</v>
      </c>
      <c r="J39" s="85">
        <f>F39-E39</f>
        <v>40</v>
      </c>
    </row>
    <row r="40" spans="1:10" s="54" customFormat="1" x14ac:dyDescent="0.2">
      <c r="A40" s="17">
        <v>3392</v>
      </c>
      <c r="B40" s="4" t="s">
        <v>202</v>
      </c>
      <c r="C40" s="107">
        <v>1460.7999999999997</v>
      </c>
      <c r="D40" s="96">
        <v>1210.4000000000001</v>
      </c>
      <c r="E40" s="96">
        <v>1210.4000000000001</v>
      </c>
      <c r="F40" s="96">
        <v>907.8</v>
      </c>
      <c r="G40" s="158">
        <f t="shared" si="5"/>
        <v>74.999999999999986</v>
      </c>
      <c r="H40" s="47">
        <f t="shared" si="6"/>
        <v>-302.60000000000014</v>
      </c>
      <c r="I40" s="180">
        <f t="shared" si="7"/>
        <v>74.999999999999986</v>
      </c>
      <c r="J40" s="85">
        <f t="shared" si="8"/>
        <v>-302.60000000000014</v>
      </c>
    </row>
    <row r="41" spans="1:10" s="54" customFormat="1" x14ac:dyDescent="0.2">
      <c r="A41" s="17">
        <v>3399</v>
      </c>
      <c r="B41" s="4" t="s">
        <v>197</v>
      </c>
      <c r="C41" s="107">
        <v>29.5</v>
      </c>
      <c r="D41" s="96">
        <v>9</v>
      </c>
      <c r="E41" s="96">
        <v>20</v>
      </c>
      <c r="F41" s="96">
        <v>10</v>
      </c>
      <c r="G41" s="158">
        <f t="shared" si="5"/>
        <v>111.11111111111111</v>
      </c>
      <c r="H41" s="47">
        <f t="shared" si="6"/>
        <v>1</v>
      </c>
      <c r="I41" s="180">
        <f t="shared" si="7"/>
        <v>50</v>
      </c>
      <c r="J41" s="85">
        <f t="shared" si="8"/>
        <v>-10</v>
      </c>
    </row>
    <row r="42" spans="1:10" s="54" customFormat="1" x14ac:dyDescent="0.2">
      <c r="A42" s="17">
        <v>3421</v>
      </c>
      <c r="B42" s="4" t="s">
        <v>196</v>
      </c>
      <c r="C42" s="107">
        <v>198.3</v>
      </c>
      <c r="D42" s="96">
        <v>160</v>
      </c>
      <c r="E42" s="96">
        <v>160</v>
      </c>
      <c r="F42" s="96">
        <v>104</v>
      </c>
      <c r="G42" s="158">
        <f t="shared" si="5"/>
        <v>65</v>
      </c>
      <c r="H42" s="47">
        <f t="shared" si="6"/>
        <v>-56</v>
      </c>
      <c r="I42" s="180">
        <f t="shared" si="7"/>
        <v>65</v>
      </c>
      <c r="J42" s="85">
        <f t="shared" si="8"/>
        <v>-56</v>
      </c>
    </row>
    <row r="43" spans="1:10" x14ac:dyDescent="0.2">
      <c r="A43" s="17">
        <v>3429</v>
      </c>
      <c r="B43" s="4" t="s">
        <v>51</v>
      </c>
      <c r="C43" s="107">
        <v>73.2</v>
      </c>
      <c r="D43" s="96">
        <v>60</v>
      </c>
      <c r="E43" s="96">
        <v>60</v>
      </c>
      <c r="F43" s="96">
        <v>62</v>
      </c>
      <c r="G43" s="158">
        <f t="shared" si="5"/>
        <v>103.33333333333334</v>
      </c>
      <c r="H43" s="47">
        <f t="shared" si="6"/>
        <v>2</v>
      </c>
      <c r="I43" s="180">
        <f t="shared" si="7"/>
        <v>103.33333333333334</v>
      </c>
      <c r="J43" s="85">
        <f t="shared" si="8"/>
        <v>2</v>
      </c>
    </row>
    <row r="44" spans="1:10" x14ac:dyDescent="0.2">
      <c r="A44" s="17">
        <v>3569</v>
      </c>
      <c r="B44" s="4" t="s">
        <v>52</v>
      </c>
      <c r="C44" s="107">
        <v>439</v>
      </c>
      <c r="D44" s="96">
        <v>428</v>
      </c>
      <c r="E44" s="96">
        <v>428</v>
      </c>
      <c r="F44" s="96">
        <v>439</v>
      </c>
      <c r="G44" s="158">
        <f t="shared" si="5"/>
        <v>102.57009345794393</v>
      </c>
      <c r="H44" s="47">
        <f t="shared" si="6"/>
        <v>11</v>
      </c>
      <c r="I44" s="180">
        <f t="shared" si="7"/>
        <v>102.57009345794393</v>
      </c>
      <c r="J44" s="85">
        <f t="shared" si="8"/>
        <v>11</v>
      </c>
    </row>
    <row r="45" spans="1:10" x14ac:dyDescent="0.2">
      <c r="A45" s="17">
        <v>3612</v>
      </c>
      <c r="B45" s="4" t="s">
        <v>53</v>
      </c>
      <c r="C45" s="107">
        <v>2078.1</v>
      </c>
      <c r="D45" s="96">
        <v>1879</v>
      </c>
      <c r="E45" s="96">
        <v>1879</v>
      </c>
      <c r="F45" s="96">
        <v>2000</v>
      </c>
      <c r="G45" s="158">
        <f t="shared" si="5"/>
        <v>106.43959552953699</v>
      </c>
      <c r="H45" s="47">
        <f t="shared" si="6"/>
        <v>121</v>
      </c>
      <c r="I45" s="180">
        <f t="shared" si="7"/>
        <v>106.43959552953699</v>
      </c>
      <c r="J45" s="85">
        <f t="shared" si="8"/>
        <v>121</v>
      </c>
    </row>
    <row r="46" spans="1:10" x14ac:dyDescent="0.2">
      <c r="A46" s="17">
        <v>3613</v>
      </c>
      <c r="B46" s="4" t="s">
        <v>54</v>
      </c>
      <c r="C46" s="107">
        <v>2249.1999999999998</v>
      </c>
      <c r="D46" s="96">
        <v>2067</v>
      </c>
      <c r="E46" s="96">
        <v>2067</v>
      </c>
      <c r="F46" s="96">
        <v>1772.6</v>
      </c>
      <c r="G46" s="158">
        <f t="shared" si="5"/>
        <v>85.757135945815193</v>
      </c>
      <c r="H46" s="47">
        <f t="shared" si="6"/>
        <v>-294.40000000000009</v>
      </c>
      <c r="I46" s="180">
        <f t="shared" si="7"/>
        <v>85.757135945815193</v>
      </c>
      <c r="J46" s="85">
        <f t="shared" si="8"/>
        <v>-294.40000000000009</v>
      </c>
    </row>
    <row r="47" spans="1:10" hidden="1" x14ac:dyDescent="0.2">
      <c r="A47" s="201">
        <v>3631</v>
      </c>
      <c r="B47" s="202" t="s">
        <v>12</v>
      </c>
      <c r="C47" s="208">
        <v>0</v>
      </c>
      <c r="D47" s="204">
        <v>0</v>
      </c>
      <c r="E47" s="204">
        <v>0</v>
      </c>
      <c r="F47" s="204">
        <v>0</v>
      </c>
      <c r="G47" s="205" t="e">
        <f t="shared" si="5"/>
        <v>#DIV/0!</v>
      </c>
      <c r="H47" s="206">
        <f t="shared" si="6"/>
        <v>0</v>
      </c>
      <c r="I47" s="207" t="e">
        <f t="shared" si="7"/>
        <v>#DIV/0!</v>
      </c>
      <c r="J47" s="203">
        <f>F47-E47</f>
        <v>0</v>
      </c>
    </row>
    <row r="48" spans="1:10" x14ac:dyDescent="0.2">
      <c r="A48" s="17">
        <v>3632</v>
      </c>
      <c r="B48" s="4" t="s">
        <v>8</v>
      </c>
      <c r="C48" s="107">
        <v>236.2</v>
      </c>
      <c r="D48" s="96">
        <v>202</v>
      </c>
      <c r="E48" s="96">
        <v>202</v>
      </c>
      <c r="F48" s="96">
        <v>201.8</v>
      </c>
      <c r="G48" s="158">
        <f t="shared" si="5"/>
        <v>99.900990099009917</v>
      </c>
      <c r="H48" s="47">
        <f t="shared" si="6"/>
        <v>-0.19999999999998863</v>
      </c>
      <c r="I48" s="180">
        <f t="shared" si="7"/>
        <v>99.900990099009917</v>
      </c>
      <c r="J48" s="85">
        <f t="shared" si="8"/>
        <v>-0.19999999999998863</v>
      </c>
    </row>
    <row r="49" spans="1:10" x14ac:dyDescent="0.2">
      <c r="A49" s="17">
        <v>3633</v>
      </c>
      <c r="B49" s="4" t="s">
        <v>176</v>
      </c>
      <c r="C49" s="107">
        <v>10.6</v>
      </c>
      <c r="D49" s="96">
        <v>10</v>
      </c>
      <c r="E49" s="96">
        <v>10</v>
      </c>
      <c r="F49" s="96">
        <v>10</v>
      </c>
      <c r="G49" s="158">
        <f t="shared" si="5"/>
        <v>100</v>
      </c>
      <c r="H49" s="47">
        <f t="shared" si="6"/>
        <v>0</v>
      </c>
      <c r="I49" s="180">
        <f t="shared" si="7"/>
        <v>100</v>
      </c>
      <c r="J49" s="85">
        <f t="shared" si="8"/>
        <v>0</v>
      </c>
    </row>
    <row r="50" spans="1:10" x14ac:dyDescent="0.2">
      <c r="A50" s="17">
        <v>3634</v>
      </c>
      <c r="B50" s="4" t="s">
        <v>55</v>
      </c>
      <c r="C50" s="107">
        <v>444.4</v>
      </c>
      <c r="D50" s="96">
        <v>240</v>
      </c>
      <c r="E50" s="96">
        <v>240</v>
      </c>
      <c r="F50" s="96">
        <v>240</v>
      </c>
      <c r="G50" s="158">
        <f t="shared" si="5"/>
        <v>100</v>
      </c>
      <c r="H50" s="47">
        <f t="shared" si="6"/>
        <v>0</v>
      </c>
      <c r="I50" s="180">
        <f t="shared" si="7"/>
        <v>100</v>
      </c>
      <c r="J50" s="85">
        <f t="shared" si="8"/>
        <v>0</v>
      </c>
    </row>
    <row r="51" spans="1:10" x14ac:dyDescent="0.2">
      <c r="A51" s="17">
        <v>3639</v>
      </c>
      <c r="B51" s="4" t="s">
        <v>203</v>
      </c>
      <c r="C51" s="107">
        <v>910.6</v>
      </c>
      <c r="D51" s="96">
        <v>461</v>
      </c>
      <c r="E51" s="96">
        <v>461</v>
      </c>
      <c r="F51" s="96">
        <v>456</v>
      </c>
      <c r="G51" s="158">
        <f t="shared" si="5"/>
        <v>98.915401301518429</v>
      </c>
      <c r="H51" s="47">
        <f t="shared" si="6"/>
        <v>-5</v>
      </c>
      <c r="I51" s="180">
        <f t="shared" si="7"/>
        <v>98.915401301518429</v>
      </c>
      <c r="J51" s="85">
        <f t="shared" si="8"/>
        <v>-5</v>
      </c>
    </row>
    <row r="52" spans="1:10" x14ac:dyDescent="0.2">
      <c r="A52" s="17">
        <v>3721</v>
      </c>
      <c r="B52" s="4" t="s">
        <v>280</v>
      </c>
      <c r="C52" s="107">
        <v>1.1000000000000001</v>
      </c>
      <c r="D52" s="96">
        <v>0</v>
      </c>
      <c r="E52" s="96">
        <v>0</v>
      </c>
      <c r="F52" s="96">
        <v>0</v>
      </c>
      <c r="G52" s="158" t="s">
        <v>24</v>
      </c>
      <c r="H52" s="47">
        <f>F52-D52</f>
        <v>0</v>
      </c>
      <c r="I52" s="158" t="s">
        <v>24</v>
      </c>
      <c r="J52" s="85">
        <f>F52-E52</f>
        <v>0</v>
      </c>
    </row>
    <row r="53" spans="1:10" x14ac:dyDescent="0.2">
      <c r="A53" s="17">
        <v>3723</v>
      </c>
      <c r="B53" s="4" t="s">
        <v>57</v>
      </c>
      <c r="C53" s="107">
        <v>81.3</v>
      </c>
      <c r="D53" s="96">
        <v>30</v>
      </c>
      <c r="E53" s="96">
        <v>30</v>
      </c>
      <c r="F53" s="96">
        <v>30</v>
      </c>
      <c r="G53" s="158">
        <f t="shared" si="5"/>
        <v>100</v>
      </c>
      <c r="H53" s="47">
        <f t="shared" si="6"/>
        <v>0</v>
      </c>
      <c r="I53" s="180">
        <f t="shared" si="7"/>
        <v>100</v>
      </c>
      <c r="J53" s="85">
        <f t="shared" si="8"/>
        <v>0</v>
      </c>
    </row>
    <row r="54" spans="1:10" x14ac:dyDescent="0.2">
      <c r="A54" s="17">
        <v>3725</v>
      </c>
      <c r="B54" s="4" t="s">
        <v>56</v>
      </c>
      <c r="C54" s="107">
        <v>1410.3999999999999</v>
      </c>
      <c r="D54" s="96">
        <v>1111</v>
      </c>
      <c r="E54" s="96">
        <v>1111</v>
      </c>
      <c r="F54" s="96">
        <v>1011</v>
      </c>
      <c r="G54" s="158">
        <f t="shared" si="5"/>
        <v>90.999099909991003</v>
      </c>
      <c r="H54" s="47">
        <f t="shared" si="6"/>
        <v>-100</v>
      </c>
      <c r="I54" s="180">
        <f t="shared" si="7"/>
        <v>90.999099909991003</v>
      </c>
      <c r="J54" s="85">
        <f t="shared" si="8"/>
        <v>-100</v>
      </c>
    </row>
    <row r="55" spans="1:10" x14ac:dyDescent="0.2">
      <c r="A55" s="17">
        <v>3745</v>
      </c>
      <c r="B55" s="4" t="s">
        <v>17</v>
      </c>
      <c r="C55" s="107">
        <v>3.3</v>
      </c>
      <c r="D55" s="96">
        <v>0</v>
      </c>
      <c r="E55" s="96">
        <v>0</v>
      </c>
      <c r="F55" s="96">
        <v>0</v>
      </c>
      <c r="G55" s="158" t="s">
        <v>24</v>
      </c>
      <c r="H55" s="47">
        <f t="shared" si="6"/>
        <v>0</v>
      </c>
      <c r="I55" s="158" t="s">
        <v>24</v>
      </c>
      <c r="J55" s="85">
        <f t="shared" si="8"/>
        <v>0</v>
      </c>
    </row>
    <row r="56" spans="1:10" x14ac:dyDescent="0.2">
      <c r="A56" s="17">
        <v>3769</v>
      </c>
      <c r="B56" s="4" t="s">
        <v>179</v>
      </c>
      <c r="C56" s="107">
        <v>3.5</v>
      </c>
      <c r="D56" s="96">
        <v>5</v>
      </c>
      <c r="E56" s="96">
        <v>5</v>
      </c>
      <c r="F56" s="96">
        <v>5</v>
      </c>
      <c r="G56" s="158">
        <f t="shared" si="5"/>
        <v>100</v>
      </c>
      <c r="H56" s="47">
        <f t="shared" si="6"/>
        <v>0</v>
      </c>
      <c r="I56" s="180">
        <f t="shared" si="7"/>
        <v>100</v>
      </c>
      <c r="J56" s="85">
        <f>F56-E56</f>
        <v>0</v>
      </c>
    </row>
    <row r="57" spans="1:10" x14ac:dyDescent="0.2">
      <c r="A57" s="17">
        <v>4399</v>
      </c>
      <c r="B57" s="4" t="s">
        <v>187</v>
      </c>
      <c r="C57" s="107">
        <v>2.5</v>
      </c>
      <c r="D57" s="96">
        <v>0</v>
      </c>
      <c r="E57" s="96">
        <v>0</v>
      </c>
      <c r="F57" s="96">
        <v>0</v>
      </c>
      <c r="G57" s="158" t="s">
        <v>24</v>
      </c>
      <c r="H57" s="47">
        <f t="shared" si="6"/>
        <v>0</v>
      </c>
      <c r="I57" s="158" t="s">
        <v>24</v>
      </c>
      <c r="J57" s="85">
        <f>F57-E57</f>
        <v>0</v>
      </c>
    </row>
    <row r="58" spans="1:10" x14ac:dyDescent="0.2">
      <c r="A58" s="17">
        <v>5311</v>
      </c>
      <c r="B58" s="4" t="s">
        <v>1</v>
      </c>
      <c r="C58" s="107">
        <v>29.3</v>
      </c>
      <c r="D58" s="96">
        <v>22</v>
      </c>
      <c r="E58" s="96">
        <v>22</v>
      </c>
      <c r="F58" s="96">
        <v>22</v>
      </c>
      <c r="G58" s="158">
        <f t="shared" si="5"/>
        <v>100</v>
      </c>
      <c r="H58" s="47">
        <f t="shared" si="6"/>
        <v>0</v>
      </c>
      <c r="I58" s="180">
        <f t="shared" si="7"/>
        <v>100</v>
      </c>
      <c r="J58" s="85">
        <f t="shared" si="8"/>
        <v>0</v>
      </c>
    </row>
    <row r="59" spans="1:10" hidden="1" x14ac:dyDescent="0.2">
      <c r="A59" s="201">
        <v>5512</v>
      </c>
      <c r="B59" s="202" t="s">
        <v>14</v>
      </c>
      <c r="C59" s="208">
        <v>0</v>
      </c>
      <c r="D59" s="204">
        <v>0</v>
      </c>
      <c r="E59" s="204">
        <v>0</v>
      </c>
      <c r="F59" s="204">
        <v>0</v>
      </c>
      <c r="G59" s="205" t="e">
        <f t="shared" si="5"/>
        <v>#DIV/0!</v>
      </c>
      <c r="H59" s="206">
        <f t="shared" si="6"/>
        <v>0</v>
      </c>
      <c r="I59" s="207" t="e">
        <f t="shared" si="7"/>
        <v>#DIV/0!</v>
      </c>
      <c r="J59" s="203">
        <f>F59-E59</f>
        <v>0</v>
      </c>
    </row>
    <row r="60" spans="1:10" x14ac:dyDescent="0.2">
      <c r="A60" s="17">
        <v>6171</v>
      </c>
      <c r="B60" s="4" t="s">
        <v>58</v>
      </c>
      <c r="C60" s="107">
        <v>231</v>
      </c>
      <c r="D60" s="96">
        <v>215</v>
      </c>
      <c r="E60" s="96">
        <v>215</v>
      </c>
      <c r="F60" s="96">
        <v>225</v>
      </c>
      <c r="G60" s="158">
        <f t="shared" si="5"/>
        <v>104.65116279069768</v>
      </c>
      <c r="H60" s="47">
        <f t="shared" si="6"/>
        <v>10</v>
      </c>
      <c r="I60" s="180">
        <f t="shared" si="7"/>
        <v>104.65116279069768</v>
      </c>
      <c r="J60" s="85">
        <f t="shared" si="8"/>
        <v>10</v>
      </c>
    </row>
    <row r="61" spans="1:10" x14ac:dyDescent="0.2">
      <c r="A61" s="17">
        <v>6310</v>
      </c>
      <c r="B61" s="4" t="s">
        <v>59</v>
      </c>
      <c r="C61" s="107">
        <v>2.1</v>
      </c>
      <c r="D61" s="96">
        <v>1</v>
      </c>
      <c r="E61" s="96">
        <v>1</v>
      </c>
      <c r="F61" s="96">
        <v>1</v>
      </c>
      <c r="G61" s="158">
        <f t="shared" si="5"/>
        <v>100</v>
      </c>
      <c r="H61" s="47">
        <f t="shared" si="6"/>
        <v>0</v>
      </c>
      <c r="I61" s="180">
        <f t="shared" si="7"/>
        <v>100</v>
      </c>
      <c r="J61" s="85">
        <f t="shared" si="8"/>
        <v>0</v>
      </c>
    </row>
    <row r="62" spans="1:10" x14ac:dyDescent="0.2">
      <c r="A62" s="17">
        <v>6402</v>
      </c>
      <c r="B62" s="4" t="s">
        <v>156</v>
      </c>
      <c r="C62" s="107">
        <v>44.2</v>
      </c>
      <c r="D62" s="96">
        <v>0</v>
      </c>
      <c r="E62" s="96">
        <v>61.4</v>
      </c>
      <c r="F62" s="96">
        <v>0</v>
      </c>
      <c r="G62" s="158" t="s">
        <v>24</v>
      </c>
      <c r="H62" s="47">
        <f t="shared" si="6"/>
        <v>0</v>
      </c>
      <c r="I62" s="180">
        <f t="shared" si="7"/>
        <v>0</v>
      </c>
      <c r="J62" s="85">
        <f>F62-E62</f>
        <v>-61.4</v>
      </c>
    </row>
    <row r="63" spans="1:10" ht="12.75" customHeight="1" x14ac:dyDescent="0.2">
      <c r="A63" s="9" t="s">
        <v>60</v>
      </c>
      <c r="B63" s="2" t="s">
        <v>61</v>
      </c>
      <c r="C63" s="107">
        <v>361.5</v>
      </c>
      <c r="D63" s="96">
        <v>350</v>
      </c>
      <c r="E63" s="96">
        <v>350</v>
      </c>
      <c r="F63" s="96">
        <v>330</v>
      </c>
      <c r="G63" s="158">
        <f t="shared" si="5"/>
        <v>94.285714285714278</v>
      </c>
      <c r="H63" s="47">
        <f t="shared" si="6"/>
        <v>-20</v>
      </c>
      <c r="I63" s="180">
        <f t="shared" si="7"/>
        <v>94.285714285714278</v>
      </c>
      <c r="J63" s="85">
        <f t="shared" si="8"/>
        <v>-20</v>
      </c>
    </row>
    <row r="64" spans="1:10" s="8" customFormat="1" ht="16.5" customHeight="1" x14ac:dyDescent="0.2">
      <c r="A64" s="56" t="s">
        <v>62</v>
      </c>
      <c r="B64" s="57" t="s">
        <v>63</v>
      </c>
      <c r="C64" s="126">
        <f>SUM(C27:C63)</f>
        <v>17216.100000000002</v>
      </c>
      <c r="D64" s="126">
        <f>SUM(D27:D63)</f>
        <v>13610.2</v>
      </c>
      <c r="E64" s="126">
        <f>SUM(E27:E63)</f>
        <v>13682.6</v>
      </c>
      <c r="F64" s="126">
        <f>SUM(F27:F63)</f>
        <v>12383.199999999999</v>
      </c>
      <c r="G64" s="159">
        <f>F64/D64*100</f>
        <v>90.984702649483467</v>
      </c>
      <c r="H64" s="126">
        <f>SUM(H27:H63)</f>
        <v>-1227.0000000000002</v>
      </c>
      <c r="I64" s="181">
        <f>H64/F64*100</f>
        <v>-9.9085858259577524</v>
      </c>
      <c r="J64" s="126">
        <f>SUM(J27:J63)</f>
        <v>-1299.4000000000003</v>
      </c>
    </row>
    <row r="65" spans="1:10" x14ac:dyDescent="0.2">
      <c r="A65" s="40"/>
      <c r="B65" s="41"/>
      <c r="C65" s="95"/>
      <c r="D65" s="48"/>
      <c r="E65" s="75"/>
      <c r="F65" s="151"/>
      <c r="G65" s="160"/>
      <c r="H65" s="95"/>
      <c r="I65" s="182"/>
      <c r="J65" s="75"/>
    </row>
    <row r="66" spans="1:10" ht="12.75" customHeight="1" x14ac:dyDescent="0.2">
      <c r="A66" s="9" t="s">
        <v>64</v>
      </c>
      <c r="B66" s="2" t="s">
        <v>65</v>
      </c>
      <c r="C66" s="92">
        <v>832.9</v>
      </c>
      <c r="D66" s="50">
        <v>5000</v>
      </c>
      <c r="E66" s="50">
        <v>2700</v>
      </c>
      <c r="F66" s="50">
        <v>5000</v>
      </c>
      <c r="G66" s="158">
        <f>F66/D66*100</f>
        <v>100</v>
      </c>
      <c r="H66" s="94">
        <f>F66-D66</f>
        <v>0</v>
      </c>
      <c r="I66" s="180">
        <f>F66/E66*100</f>
        <v>185.18518518518519</v>
      </c>
      <c r="J66" s="85">
        <f>F66-E66</f>
        <v>2300</v>
      </c>
    </row>
    <row r="67" spans="1:10" s="8" customFormat="1" ht="12.75" customHeight="1" x14ac:dyDescent="0.2">
      <c r="A67" s="9" t="s">
        <v>66</v>
      </c>
      <c r="B67" s="31" t="s">
        <v>67</v>
      </c>
      <c r="C67" s="92">
        <v>550</v>
      </c>
      <c r="D67" s="50">
        <v>500</v>
      </c>
      <c r="E67" s="50">
        <v>583</v>
      </c>
      <c r="F67" s="50">
        <v>550</v>
      </c>
      <c r="G67" s="158">
        <f>F67/D67*100</f>
        <v>110.00000000000001</v>
      </c>
      <c r="H67" s="94">
        <f>F67-D67</f>
        <v>50</v>
      </c>
      <c r="I67" s="180">
        <f>F67/E67*100</f>
        <v>94.339622641509436</v>
      </c>
      <c r="J67" s="85">
        <f>F67-E67</f>
        <v>-33</v>
      </c>
    </row>
    <row r="68" spans="1:10" s="8" customFormat="1" ht="12.75" customHeight="1" x14ac:dyDescent="0.2">
      <c r="A68" s="9" t="s">
        <v>242</v>
      </c>
      <c r="B68" s="31" t="s">
        <v>243</v>
      </c>
      <c r="C68" s="92">
        <v>0</v>
      </c>
      <c r="D68" s="92">
        <v>11600</v>
      </c>
      <c r="E68" s="92">
        <v>8000</v>
      </c>
      <c r="F68" s="92">
        <v>750</v>
      </c>
      <c r="G68" s="158">
        <f>F68/D68*100</f>
        <v>6.4655172413793105</v>
      </c>
      <c r="H68" s="94">
        <f>F68-D68</f>
        <v>-10850</v>
      </c>
      <c r="I68" s="180">
        <f>F68/E68*100</f>
        <v>9.375</v>
      </c>
      <c r="J68" s="85">
        <f>F68-E68</f>
        <v>-7250</v>
      </c>
    </row>
    <row r="69" spans="1:10" x14ac:dyDescent="0.2">
      <c r="A69" s="17" t="s">
        <v>188</v>
      </c>
      <c r="B69" s="4" t="s">
        <v>189</v>
      </c>
      <c r="C69" s="92">
        <v>380</v>
      </c>
      <c r="D69" s="50">
        <v>0</v>
      </c>
      <c r="E69" s="50">
        <v>0</v>
      </c>
      <c r="F69" s="50">
        <v>0</v>
      </c>
      <c r="G69" s="158" t="s">
        <v>24</v>
      </c>
      <c r="H69" s="94">
        <f>F69-D69</f>
        <v>0</v>
      </c>
      <c r="I69" s="180" t="s">
        <v>24</v>
      </c>
      <c r="J69" s="85">
        <f>F69-E69</f>
        <v>0</v>
      </c>
    </row>
    <row r="70" spans="1:10" s="8" customFormat="1" ht="16.5" customHeight="1" x14ac:dyDescent="0.2">
      <c r="A70" s="56" t="s">
        <v>68</v>
      </c>
      <c r="B70" s="57" t="s">
        <v>69</v>
      </c>
      <c r="C70" s="58">
        <f>SUM(C66:C69)</f>
        <v>1762.9</v>
      </c>
      <c r="D70" s="58">
        <f>SUM(D66:D69)</f>
        <v>17100</v>
      </c>
      <c r="E70" s="58">
        <f>SUM(E66:E69)</f>
        <v>11283</v>
      </c>
      <c r="F70" s="58">
        <f>SUM(F66:F69)</f>
        <v>6300</v>
      </c>
      <c r="G70" s="159">
        <f>F70/D70*100</f>
        <v>36.84210526315789</v>
      </c>
      <c r="H70" s="58">
        <f>SUM(H66:H69)</f>
        <v>-10800</v>
      </c>
      <c r="I70" s="181">
        <f>H70/F70*100</f>
        <v>-171.42857142857142</v>
      </c>
      <c r="J70" s="74">
        <f>SUM(J66:J69)</f>
        <v>-4983</v>
      </c>
    </row>
    <row r="71" spans="1:10" ht="37.5" customHeight="1" x14ac:dyDescent="0.2">
      <c r="A71" s="40"/>
      <c r="B71" s="42"/>
      <c r="C71" s="95"/>
      <c r="D71" s="95"/>
      <c r="E71" s="95"/>
      <c r="F71" s="152"/>
      <c r="G71" s="161"/>
      <c r="H71" s="95"/>
      <c r="I71" s="183"/>
      <c r="J71" s="75"/>
    </row>
    <row r="72" spans="1:10" ht="24" x14ac:dyDescent="0.2">
      <c r="A72" s="6" t="s">
        <v>31</v>
      </c>
      <c r="B72" s="37" t="s">
        <v>36</v>
      </c>
      <c r="C72" s="105" t="s">
        <v>255</v>
      </c>
      <c r="D72" s="45" t="s">
        <v>256</v>
      </c>
      <c r="E72" s="78" t="s">
        <v>257</v>
      </c>
      <c r="F72" s="45" t="s">
        <v>258</v>
      </c>
      <c r="G72" s="105" t="s">
        <v>259</v>
      </c>
      <c r="H72" s="45" t="s">
        <v>260</v>
      </c>
      <c r="I72" s="178" t="s">
        <v>261</v>
      </c>
      <c r="J72" s="45" t="s">
        <v>262</v>
      </c>
    </row>
    <row r="73" spans="1:10" x14ac:dyDescent="0.2">
      <c r="A73" s="9" t="s">
        <v>157</v>
      </c>
      <c r="B73" s="2" t="s">
        <v>158</v>
      </c>
      <c r="C73" s="92">
        <v>613.70000000000005</v>
      </c>
      <c r="D73" s="92">
        <v>200</v>
      </c>
      <c r="E73" s="92">
        <v>250.3</v>
      </c>
      <c r="F73" s="92">
        <v>180</v>
      </c>
      <c r="G73" s="158">
        <f>F73/D73*100</f>
        <v>90</v>
      </c>
      <c r="H73" s="94">
        <f>F73-D73</f>
        <v>-20</v>
      </c>
      <c r="I73" s="180">
        <f>F73/E73*100</f>
        <v>71.913703555733122</v>
      </c>
      <c r="J73" s="85">
        <f>F73-E73</f>
        <v>-70.300000000000011</v>
      </c>
    </row>
    <row r="74" spans="1:10" x14ac:dyDescent="0.2">
      <c r="A74" s="9" t="s">
        <v>70</v>
      </c>
      <c r="B74" s="2" t="s">
        <v>182</v>
      </c>
      <c r="C74" s="92">
        <v>16613.5</v>
      </c>
      <c r="D74" s="92">
        <v>18634.5</v>
      </c>
      <c r="E74" s="92">
        <v>18634.5</v>
      </c>
      <c r="F74" s="92">
        <v>19944</v>
      </c>
      <c r="G74" s="158">
        <f t="shared" ref="G74:G80" si="9">F74/D74*100</f>
        <v>107.02728809466313</v>
      </c>
      <c r="H74" s="94">
        <f t="shared" ref="H74:H81" si="10">F74-D74</f>
        <v>1309.5</v>
      </c>
      <c r="I74" s="180">
        <f t="shared" ref="I74:I81" si="11">F74/E74*100</f>
        <v>107.02728809466313</v>
      </c>
      <c r="J74" s="85">
        <f t="shared" ref="J74:J81" si="12">F74-E74</f>
        <v>1309.5</v>
      </c>
    </row>
    <row r="75" spans="1:10" x14ac:dyDescent="0.2">
      <c r="A75" s="9" t="s">
        <v>281</v>
      </c>
      <c r="B75" s="2" t="s">
        <v>282</v>
      </c>
      <c r="C75" s="92">
        <v>0</v>
      </c>
      <c r="D75" s="92">
        <v>0</v>
      </c>
      <c r="E75" s="92">
        <v>82.8</v>
      </c>
      <c r="F75" s="92">
        <v>0</v>
      </c>
      <c r="G75" s="158" t="s">
        <v>24</v>
      </c>
      <c r="H75" s="94">
        <f t="shared" si="10"/>
        <v>0</v>
      </c>
      <c r="I75" s="180">
        <f t="shared" si="11"/>
        <v>0</v>
      </c>
      <c r="J75" s="85">
        <f t="shared" si="12"/>
        <v>-82.8</v>
      </c>
    </row>
    <row r="76" spans="1:10" x14ac:dyDescent="0.2">
      <c r="A76" s="9" t="s">
        <v>283</v>
      </c>
      <c r="B76" s="2" t="s">
        <v>275</v>
      </c>
      <c r="C76" s="92">
        <v>2249.1999999999998</v>
      </c>
      <c r="D76" s="92">
        <v>0</v>
      </c>
      <c r="E76" s="92">
        <v>199.8</v>
      </c>
      <c r="F76" s="92">
        <v>0</v>
      </c>
      <c r="G76" s="158" t="s">
        <v>24</v>
      </c>
      <c r="H76" s="94">
        <f t="shared" si="10"/>
        <v>0</v>
      </c>
      <c r="I76" s="180">
        <f t="shared" si="11"/>
        <v>0</v>
      </c>
      <c r="J76" s="85">
        <f t="shared" si="12"/>
        <v>-199.8</v>
      </c>
    </row>
    <row r="77" spans="1:10" x14ac:dyDescent="0.2">
      <c r="A77" s="9" t="s">
        <v>159</v>
      </c>
      <c r="B77" s="2" t="s">
        <v>186</v>
      </c>
      <c r="C77" s="92">
        <v>10643.6</v>
      </c>
      <c r="D77" s="92">
        <v>4000</v>
      </c>
      <c r="E77" s="92">
        <v>8966.5</v>
      </c>
      <c r="F77" s="92">
        <v>4980</v>
      </c>
      <c r="G77" s="158">
        <f t="shared" si="9"/>
        <v>124.50000000000001</v>
      </c>
      <c r="H77" s="94">
        <f t="shared" si="10"/>
        <v>980</v>
      </c>
      <c r="I77" s="180">
        <f t="shared" si="11"/>
        <v>55.540065800479567</v>
      </c>
      <c r="J77" s="85">
        <f t="shared" si="12"/>
        <v>-3986.5</v>
      </c>
    </row>
    <row r="78" spans="1:10" s="68" customFormat="1" x14ac:dyDescent="0.2">
      <c r="A78" s="9" t="s">
        <v>185</v>
      </c>
      <c r="B78" s="2" t="s">
        <v>183</v>
      </c>
      <c r="C78" s="92">
        <v>7560.6</v>
      </c>
      <c r="D78" s="92">
        <v>29600</v>
      </c>
      <c r="E78" s="92">
        <v>19406.5</v>
      </c>
      <c r="F78" s="92">
        <v>34700</v>
      </c>
      <c r="G78" s="158">
        <f t="shared" si="9"/>
        <v>117.22972972972974</v>
      </c>
      <c r="H78" s="94">
        <f t="shared" si="10"/>
        <v>5100</v>
      </c>
      <c r="I78" s="180">
        <f t="shared" si="11"/>
        <v>178.80607013114164</v>
      </c>
      <c r="J78" s="85">
        <f t="shared" si="12"/>
        <v>15293.5</v>
      </c>
    </row>
    <row r="79" spans="1:10" x14ac:dyDescent="0.2">
      <c r="A79" s="9" t="s">
        <v>71</v>
      </c>
      <c r="B79" s="2" t="s">
        <v>72</v>
      </c>
      <c r="C79" s="92">
        <v>105.3</v>
      </c>
      <c r="D79" s="92">
        <v>105</v>
      </c>
      <c r="E79" s="92">
        <v>105</v>
      </c>
      <c r="F79" s="92">
        <v>105</v>
      </c>
      <c r="G79" s="158">
        <f t="shared" si="9"/>
        <v>100</v>
      </c>
      <c r="H79" s="94">
        <f t="shared" si="10"/>
        <v>0</v>
      </c>
      <c r="I79" s="180">
        <f t="shared" si="11"/>
        <v>100</v>
      </c>
      <c r="J79" s="85">
        <f t="shared" si="12"/>
        <v>0</v>
      </c>
    </row>
    <row r="80" spans="1:10" x14ac:dyDescent="0.2">
      <c r="A80" s="9" t="s">
        <v>193</v>
      </c>
      <c r="B80" s="2" t="s">
        <v>194</v>
      </c>
      <c r="C80" s="92">
        <v>194.2</v>
      </c>
      <c r="D80" s="92">
        <v>306</v>
      </c>
      <c r="E80" s="92">
        <v>644.9</v>
      </c>
      <c r="F80" s="92">
        <v>0</v>
      </c>
      <c r="G80" s="158">
        <f t="shared" si="9"/>
        <v>0</v>
      </c>
      <c r="H80" s="94">
        <f t="shared" si="10"/>
        <v>-306</v>
      </c>
      <c r="I80" s="180">
        <f t="shared" si="11"/>
        <v>0</v>
      </c>
      <c r="J80" s="85">
        <f t="shared" si="12"/>
        <v>-644.9</v>
      </c>
    </row>
    <row r="81" spans="1:10" x14ac:dyDescent="0.2">
      <c r="A81" s="9" t="s">
        <v>191</v>
      </c>
      <c r="B81" s="2" t="s">
        <v>192</v>
      </c>
      <c r="C81" s="92">
        <v>0</v>
      </c>
      <c r="D81" s="92">
        <v>0</v>
      </c>
      <c r="E81" s="92">
        <v>598.6</v>
      </c>
      <c r="F81" s="92">
        <v>0</v>
      </c>
      <c r="G81" s="158" t="s">
        <v>24</v>
      </c>
      <c r="H81" s="94">
        <f t="shared" si="10"/>
        <v>0</v>
      </c>
      <c r="I81" s="180">
        <f t="shared" si="11"/>
        <v>0</v>
      </c>
      <c r="J81" s="85">
        <f t="shared" si="12"/>
        <v>-598.6</v>
      </c>
    </row>
    <row r="82" spans="1:10" s="8" customFormat="1" ht="16.5" customHeight="1" x14ac:dyDescent="0.2">
      <c r="A82" s="56" t="s">
        <v>73</v>
      </c>
      <c r="B82" s="57" t="s">
        <v>74</v>
      </c>
      <c r="C82" s="58">
        <f>SUM(C73:C81)</f>
        <v>37980.1</v>
      </c>
      <c r="D82" s="58">
        <f>SUM(D73:D81)</f>
        <v>52845.5</v>
      </c>
      <c r="E82" s="58">
        <f>SUM(E73:E81)</f>
        <v>48888.899999999994</v>
      </c>
      <c r="F82" s="58">
        <f>SUM(F73:F81)</f>
        <v>59909</v>
      </c>
      <c r="G82" s="159">
        <f>F82/D82*100</f>
        <v>113.366322581866</v>
      </c>
      <c r="H82" s="58">
        <f>SUM(H73:H81)</f>
        <v>7063.5</v>
      </c>
      <c r="I82" s="181">
        <f>H82/F82*100</f>
        <v>11.790382079487221</v>
      </c>
      <c r="J82" s="74">
        <f>SUM(J73:J81)</f>
        <v>11020.1</v>
      </c>
    </row>
    <row r="83" spans="1:10" s="53" customFormat="1" ht="21" customHeight="1" x14ac:dyDescent="0.2">
      <c r="A83" s="34"/>
      <c r="B83" s="35" t="s">
        <v>36</v>
      </c>
      <c r="C83" s="93">
        <f>SUM(C24+C64+C70+C82)</f>
        <v>143340.29999999999</v>
      </c>
      <c r="D83" s="93">
        <f>SUM(D24+D64+D70+D82)</f>
        <v>171978.2</v>
      </c>
      <c r="E83" s="93">
        <f>SUM(E24+E64+E70+E82)</f>
        <v>162277</v>
      </c>
      <c r="F83" s="93">
        <f>SUM(F24+F64+F70+F82)</f>
        <v>172515.20000000001</v>
      </c>
      <c r="G83" s="162">
        <f>F83/D83*100</f>
        <v>100.31224887805547</v>
      </c>
      <c r="H83" s="93">
        <f>SUM(H24+H64+H70+H82)</f>
        <v>537</v>
      </c>
      <c r="I83" s="184">
        <f>H83/F83*100</f>
        <v>0.311276919367105</v>
      </c>
      <c r="J83" s="76">
        <f>SUM(J24+J64+J70+J82)</f>
        <v>10238.200000000001</v>
      </c>
    </row>
    <row r="84" spans="1:10" ht="21.75" customHeight="1" x14ac:dyDescent="0.2">
      <c r="A84" s="18"/>
      <c r="B84" s="5"/>
      <c r="C84" s="108"/>
      <c r="D84" s="49"/>
      <c r="E84" s="77"/>
      <c r="F84" s="153"/>
      <c r="G84" s="163"/>
      <c r="H84" s="49"/>
      <c r="I84" s="185"/>
      <c r="J84" s="77"/>
    </row>
    <row r="85" spans="1:10" s="65" customFormat="1" ht="24" x14ac:dyDescent="0.2">
      <c r="A85" s="125" t="s">
        <v>30</v>
      </c>
      <c r="B85" s="37" t="s">
        <v>75</v>
      </c>
      <c r="C85" s="105" t="s">
        <v>255</v>
      </c>
      <c r="D85" s="45" t="s">
        <v>256</v>
      </c>
      <c r="E85" s="78" t="s">
        <v>257</v>
      </c>
      <c r="F85" s="45" t="s">
        <v>258</v>
      </c>
      <c r="G85" s="105" t="s">
        <v>259</v>
      </c>
      <c r="H85" s="45" t="s">
        <v>260</v>
      </c>
      <c r="I85" s="178" t="s">
        <v>261</v>
      </c>
      <c r="J85" s="45" t="s">
        <v>262</v>
      </c>
    </row>
    <row r="86" spans="1:10" ht="15" customHeight="1" x14ac:dyDescent="0.2">
      <c r="A86" s="10" t="s">
        <v>76</v>
      </c>
      <c r="B86" s="11" t="s">
        <v>77</v>
      </c>
      <c r="C86" s="92">
        <f>C230-C83</f>
        <v>13726.098999999987</v>
      </c>
      <c r="D86" s="92">
        <f>D230-D83</f>
        <v>3571.2999999999884</v>
      </c>
      <c r="E86" s="73">
        <f>E230-E83</f>
        <v>19769.299999999988</v>
      </c>
      <c r="F86" s="92">
        <f>F230-F83</f>
        <v>-670.0000000000291</v>
      </c>
      <c r="G86" s="164">
        <f>F86/D86*100</f>
        <v>-18.760675384314712</v>
      </c>
      <c r="H86" s="97">
        <f>F86-D86</f>
        <v>-4241.3000000000175</v>
      </c>
      <c r="I86" s="186">
        <f>F86/E86*100</f>
        <v>-3.3890931899461769</v>
      </c>
      <c r="J86" s="86">
        <f>F86-E86</f>
        <v>-20439.300000000017</v>
      </c>
    </row>
    <row r="87" spans="1:10" s="8" customFormat="1" ht="16.5" customHeight="1" x14ac:dyDescent="0.2">
      <c r="A87" s="56" t="s">
        <v>78</v>
      </c>
      <c r="B87" s="57" t="s">
        <v>79</v>
      </c>
      <c r="C87" s="58">
        <f>SUM(C86:C86)</f>
        <v>13726.098999999987</v>
      </c>
      <c r="D87" s="58">
        <f>SUM(D86:D86)</f>
        <v>3571.2999999999884</v>
      </c>
      <c r="E87" s="74">
        <f>SUM(E86:E86)</f>
        <v>19769.299999999988</v>
      </c>
      <c r="F87" s="58">
        <f>SUM(F86:F86)</f>
        <v>-670.0000000000291</v>
      </c>
      <c r="G87" s="159">
        <f>F87/D87*100</f>
        <v>-18.760675384314712</v>
      </c>
      <c r="H87" s="58">
        <f>SUM(H86:H86)</f>
        <v>-4241.3000000000175</v>
      </c>
      <c r="I87" s="181">
        <f>H87/F87*100</f>
        <v>633.02985074624371</v>
      </c>
      <c r="J87" s="74">
        <f>SUM(J86:J86)</f>
        <v>-20439.300000000017</v>
      </c>
    </row>
    <row r="88" spans="1:10" ht="21.75" customHeight="1" x14ac:dyDescent="0.2">
      <c r="A88" s="36"/>
      <c r="B88" s="44" t="s">
        <v>140</v>
      </c>
      <c r="C88" s="98">
        <f>C83+C87</f>
        <v>157066.39899999998</v>
      </c>
      <c r="D88" s="98">
        <f>D83+D87</f>
        <v>175549.5</v>
      </c>
      <c r="E88" s="98">
        <f>E83+E87</f>
        <v>182046.3</v>
      </c>
      <c r="F88" s="98">
        <f>F83+F87</f>
        <v>171845.19999999998</v>
      </c>
      <c r="G88" s="165">
        <f>F88/D88*100</f>
        <v>97.889882910518111</v>
      </c>
      <c r="H88" s="98">
        <f>H83+H87</f>
        <v>-3704.3000000000175</v>
      </c>
      <c r="I88" s="187">
        <f>F88/E88*100</f>
        <v>94.396425524715411</v>
      </c>
      <c r="J88" s="79">
        <f>J83+J87</f>
        <v>-10201.100000000017</v>
      </c>
    </row>
    <row r="89" spans="1:10" ht="21.75" customHeight="1" x14ac:dyDescent="0.4">
      <c r="A89" s="12"/>
      <c r="B89" s="20"/>
      <c r="C89" s="109"/>
      <c r="D89" s="66"/>
      <c r="E89" s="69"/>
      <c r="F89" s="154"/>
      <c r="G89" s="109"/>
      <c r="H89" s="80"/>
      <c r="I89" s="188"/>
      <c r="J89" s="80"/>
    </row>
    <row r="90" spans="1:10" s="65" customFormat="1" ht="24" x14ac:dyDescent="0.2">
      <c r="A90" s="6" t="s">
        <v>31</v>
      </c>
      <c r="B90" s="37" t="s">
        <v>33</v>
      </c>
      <c r="C90" s="105" t="s">
        <v>255</v>
      </c>
      <c r="D90" s="45" t="s">
        <v>256</v>
      </c>
      <c r="E90" s="78" t="s">
        <v>257</v>
      </c>
      <c r="F90" s="78" t="s">
        <v>258</v>
      </c>
      <c r="G90" s="105" t="s">
        <v>259</v>
      </c>
      <c r="H90" s="45" t="s">
        <v>260</v>
      </c>
      <c r="I90" s="178" t="s">
        <v>261</v>
      </c>
      <c r="J90" s="45" t="s">
        <v>262</v>
      </c>
    </row>
    <row r="91" spans="1:10" ht="13.5" customHeight="1" x14ac:dyDescent="0.2">
      <c r="A91" s="21">
        <v>1014</v>
      </c>
      <c r="B91" s="22" t="s">
        <v>80</v>
      </c>
      <c r="C91" s="52">
        <v>0</v>
      </c>
      <c r="D91" s="52">
        <v>50</v>
      </c>
      <c r="E91" s="52">
        <v>50</v>
      </c>
      <c r="F91" s="52">
        <v>50</v>
      </c>
      <c r="G91" s="166">
        <f>F91/D91*100</f>
        <v>100</v>
      </c>
      <c r="H91" s="97">
        <f>F91-D91</f>
        <v>0</v>
      </c>
      <c r="I91" s="186">
        <f>F91/E91*100</f>
        <v>100</v>
      </c>
      <c r="J91" s="86">
        <f>F91-E91</f>
        <v>0</v>
      </c>
    </row>
    <row r="92" spans="1:10" ht="13.5" customHeight="1" x14ac:dyDescent="0.2">
      <c r="A92" s="21">
        <v>1036</v>
      </c>
      <c r="B92" s="22" t="s">
        <v>160</v>
      </c>
      <c r="C92" s="52">
        <v>904</v>
      </c>
      <c r="D92" s="52">
        <v>1</v>
      </c>
      <c r="E92" s="52">
        <v>1</v>
      </c>
      <c r="F92" s="52">
        <v>1</v>
      </c>
      <c r="G92" s="166">
        <f>F92/D92*100</f>
        <v>100</v>
      </c>
      <c r="H92" s="97">
        <f>F92-D92</f>
        <v>0</v>
      </c>
      <c r="I92" s="186">
        <f>F92/E92*100</f>
        <v>100</v>
      </c>
      <c r="J92" s="86">
        <f>F92-E92</f>
        <v>0</v>
      </c>
    </row>
    <row r="93" spans="1:10" s="111" customFormat="1" hidden="1" x14ac:dyDescent="0.2">
      <c r="A93" s="27">
        <v>1031</v>
      </c>
      <c r="B93" s="28" t="s">
        <v>217</v>
      </c>
      <c r="C93" s="99">
        <v>0</v>
      </c>
      <c r="D93" s="99">
        <v>0</v>
      </c>
      <c r="E93" s="99">
        <v>0</v>
      </c>
      <c r="F93" s="99">
        <v>0</v>
      </c>
      <c r="G93" s="167" t="e">
        <f>F93/D93*100</f>
        <v>#DIV/0!</v>
      </c>
      <c r="H93" s="112">
        <f>F93-D93</f>
        <v>0</v>
      </c>
      <c r="I93" s="193" t="e">
        <f>F93/E93*100</f>
        <v>#DIV/0!</v>
      </c>
      <c r="J93" s="83">
        <f>F93-E93</f>
        <v>0</v>
      </c>
    </row>
    <row r="94" spans="1:10" x14ac:dyDescent="0.2">
      <c r="A94" s="23" t="s">
        <v>81</v>
      </c>
      <c r="B94" s="24" t="s">
        <v>82</v>
      </c>
      <c r="C94" s="88">
        <f>SUM(C91:C93)</f>
        <v>904</v>
      </c>
      <c r="D94" s="88">
        <f>SUM(D91:D93)</f>
        <v>51</v>
      </c>
      <c r="E94" s="88">
        <f>SUM(E91:E93)</f>
        <v>51</v>
      </c>
      <c r="F94" s="88">
        <f>SUM(F91:F93)</f>
        <v>51</v>
      </c>
      <c r="G94" s="168">
        <f t="shared" ref="G94:G105" si="13">F94/D94*100</f>
        <v>100</v>
      </c>
      <c r="H94" s="88">
        <f>SUM(H91:H93)</f>
        <v>0</v>
      </c>
      <c r="I94" s="190">
        <f>F94/E94*100</f>
        <v>100</v>
      </c>
      <c r="J94" s="81">
        <f>SUM(J91:J93)</f>
        <v>0</v>
      </c>
    </row>
    <row r="95" spans="1:10" x14ac:dyDescent="0.2">
      <c r="A95" s="70"/>
      <c r="B95" s="71"/>
      <c r="C95" s="95"/>
      <c r="D95" s="95"/>
      <c r="E95" s="95"/>
      <c r="F95" s="95"/>
      <c r="G95" s="169"/>
      <c r="H95" s="95"/>
      <c r="I95" s="191"/>
      <c r="J95" s="87"/>
    </row>
    <row r="96" spans="1:10" s="68" customFormat="1" x14ac:dyDescent="0.2">
      <c r="A96" s="9">
        <v>2212</v>
      </c>
      <c r="B96" s="2" t="s">
        <v>216</v>
      </c>
      <c r="C96" s="92">
        <v>3537.1</v>
      </c>
      <c r="D96" s="92">
        <v>3490</v>
      </c>
      <c r="E96" s="92">
        <v>4926.0999999999995</v>
      </c>
      <c r="F96" s="92">
        <v>4380</v>
      </c>
      <c r="G96" s="158">
        <f t="shared" si="13"/>
        <v>125.50143266475644</v>
      </c>
      <c r="H96" s="94">
        <f t="shared" ref="H96:H105" si="14">F96-D96</f>
        <v>890</v>
      </c>
      <c r="I96" s="180">
        <f t="shared" ref="I96:I105" si="15">F96/E96*100</f>
        <v>88.914151154056981</v>
      </c>
      <c r="J96" s="85">
        <f t="shared" ref="J96:J102" si="16">F96-E96</f>
        <v>-546.09999999999945</v>
      </c>
    </row>
    <row r="97" spans="1:10" s="68" customFormat="1" x14ac:dyDescent="0.2">
      <c r="A97" s="9">
        <v>2219</v>
      </c>
      <c r="B97" s="2" t="s">
        <v>147</v>
      </c>
      <c r="C97" s="92">
        <v>2123.739</v>
      </c>
      <c r="D97" s="92">
        <v>2312</v>
      </c>
      <c r="E97" s="92">
        <v>2024.3</v>
      </c>
      <c r="F97" s="92">
        <v>1172</v>
      </c>
      <c r="G97" s="158">
        <f>F97/D97*100</f>
        <v>50.692041522491351</v>
      </c>
      <c r="H97" s="94">
        <f t="shared" si="14"/>
        <v>-1140</v>
      </c>
      <c r="I97" s="180">
        <f>F97/E97*100</f>
        <v>57.8965568344613</v>
      </c>
      <c r="J97" s="85">
        <f>F97-E97</f>
        <v>-852.3</v>
      </c>
    </row>
    <row r="98" spans="1:10" x14ac:dyDescent="0.2">
      <c r="A98" s="9">
        <v>2221</v>
      </c>
      <c r="B98" s="2" t="s">
        <v>84</v>
      </c>
      <c r="C98" s="52">
        <v>40.5</v>
      </c>
      <c r="D98" s="52">
        <v>31</v>
      </c>
      <c r="E98" s="52">
        <v>31</v>
      </c>
      <c r="F98" s="52">
        <v>31</v>
      </c>
      <c r="G98" s="166">
        <f t="shared" si="13"/>
        <v>100</v>
      </c>
      <c r="H98" s="94">
        <f t="shared" si="14"/>
        <v>0</v>
      </c>
      <c r="I98" s="186">
        <f t="shared" si="15"/>
        <v>100</v>
      </c>
      <c r="J98" s="86">
        <f t="shared" si="16"/>
        <v>0</v>
      </c>
    </row>
    <row r="99" spans="1:10" x14ac:dyDescent="0.2">
      <c r="A99" s="9">
        <v>2223</v>
      </c>
      <c r="B99" s="2" t="s">
        <v>222</v>
      </c>
      <c r="C99" s="52">
        <v>15</v>
      </c>
      <c r="D99" s="52">
        <v>11</v>
      </c>
      <c r="E99" s="52">
        <v>19</v>
      </c>
      <c r="F99" s="52">
        <v>11</v>
      </c>
      <c r="G99" s="166">
        <f>F99/D99*100</f>
        <v>100</v>
      </c>
      <c r="H99" s="94">
        <f>F99-D99</f>
        <v>0</v>
      </c>
      <c r="I99" s="186">
        <f>F99/E99*100</f>
        <v>57.894736842105267</v>
      </c>
      <c r="J99" s="86">
        <f>F99-E99</f>
        <v>-8</v>
      </c>
    </row>
    <row r="100" spans="1:10" x14ac:dyDescent="0.2">
      <c r="A100" s="9">
        <v>2229</v>
      </c>
      <c r="B100" s="2" t="s">
        <v>85</v>
      </c>
      <c r="C100" s="52">
        <v>152.5</v>
      </c>
      <c r="D100" s="52">
        <v>150</v>
      </c>
      <c r="E100" s="52">
        <v>150</v>
      </c>
      <c r="F100" s="52">
        <v>150</v>
      </c>
      <c r="G100" s="166">
        <f t="shared" si="13"/>
        <v>100</v>
      </c>
      <c r="H100" s="94">
        <f t="shared" si="14"/>
        <v>0</v>
      </c>
      <c r="I100" s="186">
        <f t="shared" si="15"/>
        <v>100</v>
      </c>
      <c r="J100" s="86">
        <f t="shared" si="16"/>
        <v>0</v>
      </c>
    </row>
    <row r="101" spans="1:10" x14ac:dyDescent="0.2">
      <c r="A101" s="9">
        <v>2292</v>
      </c>
      <c r="B101" s="2" t="s">
        <v>171</v>
      </c>
      <c r="C101" s="52">
        <v>497.5</v>
      </c>
      <c r="D101" s="52">
        <v>515</v>
      </c>
      <c r="E101" s="52">
        <v>495.5</v>
      </c>
      <c r="F101" s="52">
        <v>500</v>
      </c>
      <c r="G101" s="166">
        <f>F101/D101*100</f>
        <v>97.087378640776706</v>
      </c>
      <c r="H101" s="94">
        <f t="shared" si="14"/>
        <v>-15</v>
      </c>
      <c r="I101" s="186">
        <f>F101/E101*100</f>
        <v>100.90817356205852</v>
      </c>
      <c r="J101" s="86">
        <f>F101-E101</f>
        <v>4.5</v>
      </c>
    </row>
    <row r="102" spans="1:10" x14ac:dyDescent="0.2">
      <c r="A102" s="25">
        <v>2212</v>
      </c>
      <c r="B102" s="26" t="s">
        <v>86</v>
      </c>
      <c r="C102" s="100">
        <v>94.6</v>
      </c>
      <c r="D102" s="100">
        <v>150</v>
      </c>
      <c r="E102" s="100">
        <v>238</v>
      </c>
      <c r="F102" s="100">
        <v>300</v>
      </c>
      <c r="G102" s="170">
        <f t="shared" si="13"/>
        <v>200</v>
      </c>
      <c r="H102" s="100">
        <f t="shared" si="14"/>
        <v>150</v>
      </c>
      <c r="I102" s="192">
        <f t="shared" si="15"/>
        <v>126.05042016806722</v>
      </c>
      <c r="J102" s="82">
        <f t="shared" si="16"/>
        <v>62</v>
      </c>
    </row>
    <row r="103" spans="1:10" x14ac:dyDescent="0.2">
      <c r="A103" s="25">
        <v>2219</v>
      </c>
      <c r="B103" s="26" t="s">
        <v>170</v>
      </c>
      <c r="C103" s="101">
        <v>48.2</v>
      </c>
      <c r="D103" s="101">
        <v>105</v>
      </c>
      <c r="E103" s="101">
        <v>178.4</v>
      </c>
      <c r="F103" s="101">
        <v>0</v>
      </c>
      <c r="G103" s="170">
        <f>F103/D103*100</f>
        <v>0</v>
      </c>
      <c r="H103" s="100">
        <f>F103-D103</f>
        <v>-105</v>
      </c>
      <c r="I103" s="192">
        <f>F103/E103*100</f>
        <v>0</v>
      </c>
      <c r="J103" s="82">
        <f>F103-E103</f>
        <v>-178.4</v>
      </c>
    </row>
    <row r="104" spans="1:10" s="111" customFormat="1" x14ac:dyDescent="0.2">
      <c r="A104" s="27">
        <v>2212</v>
      </c>
      <c r="B104" s="28" t="s">
        <v>148</v>
      </c>
      <c r="C104" s="99">
        <v>8268.6</v>
      </c>
      <c r="D104" s="99">
        <v>6000</v>
      </c>
      <c r="E104" s="99">
        <v>6411.3</v>
      </c>
      <c r="F104" s="99">
        <v>0</v>
      </c>
      <c r="G104" s="167">
        <f t="shared" si="13"/>
        <v>0</v>
      </c>
      <c r="H104" s="112">
        <f t="shared" si="14"/>
        <v>-6000</v>
      </c>
      <c r="I104" s="193">
        <f t="shared" si="15"/>
        <v>0</v>
      </c>
      <c r="J104" s="83">
        <f>F104-E104</f>
        <v>-6411.3</v>
      </c>
    </row>
    <row r="105" spans="1:10" s="111" customFormat="1" x14ac:dyDescent="0.2">
      <c r="A105" s="27">
        <v>2219</v>
      </c>
      <c r="B105" s="28" t="s">
        <v>87</v>
      </c>
      <c r="C105" s="99">
        <v>21215.7</v>
      </c>
      <c r="D105" s="99">
        <v>11100</v>
      </c>
      <c r="E105" s="99">
        <v>7569.3</v>
      </c>
      <c r="F105" s="99">
        <v>17100</v>
      </c>
      <c r="G105" s="167">
        <f t="shared" si="13"/>
        <v>154.05405405405406</v>
      </c>
      <c r="H105" s="112">
        <f t="shared" si="14"/>
        <v>6000</v>
      </c>
      <c r="I105" s="193">
        <f t="shared" si="15"/>
        <v>225.91256787285482</v>
      </c>
      <c r="J105" s="83">
        <f>F105-E105</f>
        <v>9530.7000000000007</v>
      </c>
    </row>
    <row r="106" spans="1:10" s="111" customFormat="1" x14ac:dyDescent="0.2">
      <c r="A106" s="27">
        <v>2221</v>
      </c>
      <c r="B106" s="28" t="s">
        <v>343</v>
      </c>
      <c r="C106" s="99">
        <v>0</v>
      </c>
      <c r="D106" s="99">
        <v>0</v>
      </c>
      <c r="E106" s="99">
        <v>0</v>
      </c>
      <c r="F106" s="99">
        <v>160</v>
      </c>
      <c r="G106" s="167" t="s">
        <v>24</v>
      </c>
      <c r="H106" s="112">
        <f>F106-D106</f>
        <v>160</v>
      </c>
      <c r="I106" s="193" t="s">
        <v>24</v>
      </c>
      <c r="J106" s="83">
        <f>F106-E106</f>
        <v>160</v>
      </c>
    </row>
    <row r="107" spans="1:10" x14ac:dyDescent="0.2">
      <c r="A107" s="23" t="s">
        <v>83</v>
      </c>
      <c r="B107" s="24" t="s">
        <v>15</v>
      </c>
      <c r="C107" s="88">
        <f>SUM(C96:C106)</f>
        <v>35993.438999999998</v>
      </c>
      <c r="D107" s="88">
        <f>SUM(D96:D106)</f>
        <v>23864</v>
      </c>
      <c r="E107" s="88">
        <f>SUM(E96:E106)</f>
        <v>22042.899999999998</v>
      </c>
      <c r="F107" s="88">
        <f>SUM(F96:F106)</f>
        <v>23804</v>
      </c>
      <c r="G107" s="168">
        <f t="shared" ref="G107:G114" si="17">F107/D107*100</f>
        <v>99.748575259805563</v>
      </c>
      <c r="H107" s="88">
        <f>SUM(H96:H106)</f>
        <v>-60</v>
      </c>
      <c r="I107" s="190">
        <f>F107/E107*100</f>
        <v>107.98942062977194</v>
      </c>
      <c r="J107" s="81">
        <f>SUM(J96:J106)</f>
        <v>1761.1000000000013</v>
      </c>
    </row>
    <row r="108" spans="1:10" x14ac:dyDescent="0.2">
      <c r="A108" s="70"/>
      <c r="B108" s="71"/>
      <c r="C108" s="95"/>
      <c r="D108" s="95"/>
      <c r="E108" s="95"/>
      <c r="F108" s="95"/>
      <c r="G108" s="169"/>
      <c r="H108" s="95"/>
      <c r="I108" s="191"/>
      <c r="J108" s="87"/>
    </row>
    <row r="109" spans="1:10" x14ac:dyDescent="0.2">
      <c r="A109" s="9">
        <v>2310</v>
      </c>
      <c r="B109" s="2" t="s">
        <v>88</v>
      </c>
      <c r="C109" s="52">
        <v>26.2</v>
      </c>
      <c r="D109" s="52">
        <v>30</v>
      </c>
      <c r="E109" s="52">
        <v>30</v>
      </c>
      <c r="F109" s="52">
        <v>30</v>
      </c>
      <c r="G109" s="166">
        <f t="shared" si="17"/>
        <v>100</v>
      </c>
      <c r="H109" s="97">
        <f t="shared" ref="H109:H114" si="18">F109-D109</f>
        <v>0</v>
      </c>
      <c r="I109" s="186">
        <f t="shared" ref="I109:I114" si="19">F109/E109*100</f>
        <v>100</v>
      </c>
      <c r="J109" s="86">
        <f t="shared" ref="J109:J114" si="20">F109-E109</f>
        <v>0</v>
      </c>
    </row>
    <row r="110" spans="1:10" x14ac:dyDescent="0.2">
      <c r="A110" s="9">
        <v>2321</v>
      </c>
      <c r="B110" s="2" t="s">
        <v>173</v>
      </c>
      <c r="C110" s="52">
        <v>429.30000000000007</v>
      </c>
      <c r="D110" s="52">
        <v>624</v>
      </c>
      <c r="E110" s="52">
        <v>684</v>
      </c>
      <c r="F110" s="52">
        <v>862</v>
      </c>
      <c r="G110" s="166">
        <f t="shared" si="17"/>
        <v>138.14102564102564</v>
      </c>
      <c r="H110" s="97">
        <f t="shared" si="18"/>
        <v>238</v>
      </c>
      <c r="I110" s="186">
        <f t="shared" si="19"/>
        <v>126.0233918128655</v>
      </c>
      <c r="J110" s="86">
        <f t="shared" si="20"/>
        <v>178</v>
      </c>
    </row>
    <row r="111" spans="1:10" hidden="1" x14ac:dyDescent="0.2">
      <c r="A111" s="9">
        <v>2399</v>
      </c>
      <c r="B111" s="2" t="s">
        <v>143</v>
      </c>
      <c r="C111" s="52">
        <v>0.7</v>
      </c>
      <c r="D111" s="52">
        <v>0</v>
      </c>
      <c r="E111" s="52">
        <v>0</v>
      </c>
      <c r="F111" s="52">
        <v>0</v>
      </c>
      <c r="G111" s="166" t="s">
        <v>24</v>
      </c>
      <c r="H111" s="97">
        <f t="shared" si="18"/>
        <v>0</v>
      </c>
      <c r="I111" s="186" t="s">
        <v>24</v>
      </c>
      <c r="J111" s="86">
        <f t="shared" si="20"/>
        <v>0</v>
      </c>
    </row>
    <row r="112" spans="1:10" x14ac:dyDescent="0.2">
      <c r="A112" s="9">
        <v>2341</v>
      </c>
      <c r="B112" s="2" t="s">
        <v>161</v>
      </c>
      <c r="C112" s="52">
        <v>2</v>
      </c>
      <c r="D112" s="52">
        <v>0</v>
      </c>
      <c r="E112" s="52">
        <v>0</v>
      </c>
      <c r="F112" s="52">
        <v>0</v>
      </c>
      <c r="G112" s="166" t="s">
        <v>24</v>
      </c>
      <c r="H112" s="97">
        <f>F112-D112</f>
        <v>0</v>
      </c>
      <c r="I112" s="186" t="s">
        <v>24</v>
      </c>
      <c r="J112" s="86">
        <f t="shared" si="20"/>
        <v>0</v>
      </c>
    </row>
    <row r="113" spans="1:10" s="111" customFormat="1" x14ac:dyDescent="0.2">
      <c r="A113" s="27">
        <v>2310</v>
      </c>
      <c r="B113" s="28" t="s">
        <v>232</v>
      </c>
      <c r="C113" s="99">
        <v>1042.5999999999999</v>
      </c>
      <c r="D113" s="99">
        <v>0</v>
      </c>
      <c r="E113" s="99">
        <v>238.9</v>
      </c>
      <c r="F113" s="99">
        <v>0</v>
      </c>
      <c r="G113" s="167" t="s">
        <v>24</v>
      </c>
      <c r="H113" s="110">
        <f>F113-D113</f>
        <v>0</v>
      </c>
      <c r="I113" s="193">
        <f>F113/E113*100</f>
        <v>0</v>
      </c>
      <c r="J113" s="83">
        <f t="shared" si="20"/>
        <v>-238.9</v>
      </c>
    </row>
    <row r="114" spans="1:10" s="111" customFormat="1" x14ac:dyDescent="0.2">
      <c r="A114" s="27">
        <v>2321</v>
      </c>
      <c r="B114" s="28" t="s">
        <v>218</v>
      </c>
      <c r="C114" s="99">
        <v>2192.4</v>
      </c>
      <c r="D114" s="99">
        <v>20</v>
      </c>
      <c r="E114" s="99">
        <v>2267.8000000000002</v>
      </c>
      <c r="F114" s="99">
        <v>3150</v>
      </c>
      <c r="G114" s="167">
        <f t="shared" si="17"/>
        <v>15750</v>
      </c>
      <c r="H114" s="110">
        <f t="shared" si="18"/>
        <v>3130</v>
      </c>
      <c r="I114" s="193">
        <f t="shared" si="19"/>
        <v>138.9011376664609</v>
      </c>
      <c r="J114" s="83">
        <f t="shared" si="20"/>
        <v>882.19999999999982</v>
      </c>
    </row>
    <row r="115" spans="1:10" x14ac:dyDescent="0.2">
      <c r="A115" s="23" t="s">
        <v>89</v>
      </c>
      <c r="B115" s="24" t="s">
        <v>2</v>
      </c>
      <c r="C115" s="88">
        <f>SUM(C109:C114)</f>
        <v>3693.2</v>
      </c>
      <c r="D115" s="88">
        <f>SUM(D109:D114)</f>
        <v>674</v>
      </c>
      <c r="E115" s="88">
        <f>SUM(E109:E114)</f>
        <v>3220.7000000000003</v>
      </c>
      <c r="F115" s="88">
        <f>SUM(F109:F114)</f>
        <v>4042</v>
      </c>
      <c r="G115" s="168">
        <f>F115/D115*100</f>
        <v>599.70326409495544</v>
      </c>
      <c r="H115" s="88">
        <f>SUM(H109:H114)</f>
        <v>3368</v>
      </c>
      <c r="I115" s="190">
        <f>F115/E115*100</f>
        <v>125.50066755674231</v>
      </c>
      <c r="J115" s="81">
        <f>SUM(J109:J114)</f>
        <v>821.29999999999984</v>
      </c>
    </row>
    <row r="116" spans="1:10" x14ac:dyDescent="0.2">
      <c r="A116" s="70"/>
      <c r="B116" s="71"/>
      <c r="C116" s="95"/>
      <c r="D116" s="95"/>
      <c r="E116" s="95"/>
      <c r="F116" s="95"/>
      <c r="G116" s="169"/>
      <c r="H116" s="95"/>
      <c r="I116" s="191"/>
      <c r="J116" s="87"/>
    </row>
    <row r="117" spans="1:10" x14ac:dyDescent="0.2">
      <c r="A117" s="9">
        <v>3111</v>
      </c>
      <c r="B117" s="2" t="s">
        <v>90</v>
      </c>
      <c r="C117" s="52">
        <v>2258.6999999999998</v>
      </c>
      <c r="D117" s="52">
        <v>1745</v>
      </c>
      <c r="E117" s="52">
        <v>2402</v>
      </c>
      <c r="F117" s="52">
        <v>1616</v>
      </c>
      <c r="G117" s="166">
        <f>F117/D117*100</f>
        <v>92.607449856733524</v>
      </c>
      <c r="H117" s="97">
        <f>F117-D117</f>
        <v>-129</v>
      </c>
      <c r="I117" s="186">
        <f>F117/E117*100</f>
        <v>67.277268942547877</v>
      </c>
      <c r="J117" s="86">
        <f>F117-E117</f>
        <v>-786</v>
      </c>
    </row>
    <row r="118" spans="1:10" x14ac:dyDescent="0.2">
      <c r="A118" s="9">
        <v>3113</v>
      </c>
      <c r="B118" s="2" t="s">
        <v>91</v>
      </c>
      <c r="C118" s="92">
        <v>7725.7000000000007</v>
      </c>
      <c r="D118" s="92">
        <v>5260</v>
      </c>
      <c r="E118" s="92">
        <v>18895.600000000002</v>
      </c>
      <c r="F118" s="92">
        <v>5396</v>
      </c>
      <c r="G118" s="166">
        <f>F118/D118*100</f>
        <v>102.58555133079848</v>
      </c>
      <c r="H118" s="97">
        <f>F118-D118</f>
        <v>136</v>
      </c>
      <c r="I118" s="186">
        <f>F118/E118*100</f>
        <v>28.556912720421685</v>
      </c>
      <c r="J118" s="86">
        <f>F118-E118</f>
        <v>-13499.600000000002</v>
      </c>
    </row>
    <row r="119" spans="1:10" s="7" customFormat="1" hidden="1" x14ac:dyDescent="0.2">
      <c r="A119" s="27">
        <v>3111</v>
      </c>
      <c r="B119" s="28" t="s">
        <v>219</v>
      </c>
      <c r="C119" s="99">
        <v>0</v>
      </c>
      <c r="D119" s="99">
        <v>0</v>
      </c>
      <c r="E119" s="99">
        <v>0</v>
      </c>
      <c r="F119" s="99">
        <v>0</v>
      </c>
      <c r="G119" s="167" t="e">
        <f>F119/D119*100</f>
        <v>#DIV/0!</v>
      </c>
      <c r="H119" s="112">
        <f>F119-D119</f>
        <v>0</v>
      </c>
      <c r="I119" s="193" t="e">
        <f>F119/E119*100</f>
        <v>#DIV/0!</v>
      </c>
      <c r="J119" s="83">
        <f>F119-E119</f>
        <v>0</v>
      </c>
    </row>
    <row r="120" spans="1:10" s="7" customFormat="1" x14ac:dyDescent="0.2">
      <c r="A120" s="27">
        <v>3113</v>
      </c>
      <c r="B120" s="28" t="s">
        <v>149</v>
      </c>
      <c r="C120" s="99">
        <v>204.9</v>
      </c>
      <c r="D120" s="99">
        <v>30000</v>
      </c>
      <c r="E120" s="99">
        <v>17326.2</v>
      </c>
      <c r="F120" s="99">
        <v>0</v>
      </c>
      <c r="G120" s="167">
        <f>F120/D120*100</f>
        <v>0</v>
      </c>
      <c r="H120" s="112">
        <f>F120-D120</f>
        <v>-30000</v>
      </c>
      <c r="I120" s="193">
        <f>F120/E120*100</f>
        <v>0</v>
      </c>
      <c r="J120" s="83">
        <f>F120-E120</f>
        <v>-17326.2</v>
      </c>
    </row>
    <row r="121" spans="1:10" x14ac:dyDescent="0.2">
      <c r="A121" s="29" t="s">
        <v>92</v>
      </c>
      <c r="B121" s="30" t="s">
        <v>93</v>
      </c>
      <c r="C121" s="88">
        <f>SUM(C117:C120)</f>
        <v>10189.300000000001</v>
      </c>
      <c r="D121" s="88">
        <f>SUM(D117:D120)</f>
        <v>37005</v>
      </c>
      <c r="E121" s="88">
        <f>SUM(E117:E120)</f>
        <v>38623.800000000003</v>
      </c>
      <c r="F121" s="88">
        <f>SUM(F117:F120)</f>
        <v>7012</v>
      </c>
      <c r="G121" s="168">
        <f t="shared" ref="G121:G141" si="21">F121/D121*100</f>
        <v>18.948790703958924</v>
      </c>
      <c r="H121" s="88">
        <f>SUM(H117:H120)</f>
        <v>-29993</v>
      </c>
      <c r="I121" s="190">
        <f>F121/E121*100</f>
        <v>18.154609334141124</v>
      </c>
      <c r="J121" s="81">
        <f>SUM(J117:J120)</f>
        <v>-31611.800000000003</v>
      </c>
    </row>
    <row r="122" spans="1:10" x14ac:dyDescent="0.2">
      <c r="A122" s="70"/>
      <c r="B122" s="71"/>
      <c r="C122" s="95"/>
      <c r="D122" s="95"/>
      <c r="E122" s="95"/>
      <c r="F122" s="95"/>
      <c r="G122" s="169"/>
      <c r="H122" s="95"/>
      <c r="I122" s="191"/>
      <c r="J122" s="87"/>
    </row>
    <row r="123" spans="1:10" s="7" customFormat="1" x14ac:dyDescent="0.2">
      <c r="A123" s="27">
        <v>3231</v>
      </c>
      <c r="B123" s="28" t="s">
        <v>286</v>
      </c>
      <c r="C123" s="99">
        <v>0</v>
      </c>
      <c r="D123" s="99">
        <v>100</v>
      </c>
      <c r="E123" s="99">
        <v>100</v>
      </c>
      <c r="F123" s="99">
        <v>0</v>
      </c>
      <c r="G123" s="167">
        <f>F123/D123*100</f>
        <v>0</v>
      </c>
      <c r="H123" s="112">
        <f>F123-D123</f>
        <v>-100</v>
      </c>
      <c r="I123" s="193">
        <f>F123/E123*100</f>
        <v>0</v>
      </c>
      <c r="J123" s="83">
        <f>F123-E123</f>
        <v>-100</v>
      </c>
    </row>
    <row r="124" spans="1:10" x14ac:dyDescent="0.2">
      <c r="A124" s="70"/>
      <c r="B124" s="71"/>
      <c r="C124" s="95"/>
      <c r="D124" s="95"/>
      <c r="E124" s="95"/>
      <c r="F124" s="95"/>
      <c r="G124" s="169"/>
      <c r="H124" s="95"/>
      <c r="I124" s="191"/>
      <c r="J124" s="87"/>
    </row>
    <row r="125" spans="1:10" x14ac:dyDescent="0.2">
      <c r="A125" s="9">
        <v>3319</v>
      </c>
      <c r="B125" s="2" t="s">
        <v>3</v>
      </c>
      <c r="C125" s="92">
        <v>20</v>
      </c>
      <c r="D125" s="52">
        <v>20</v>
      </c>
      <c r="E125" s="52">
        <v>20</v>
      </c>
      <c r="F125" s="52">
        <v>20</v>
      </c>
      <c r="G125" s="166">
        <f t="shared" si="21"/>
        <v>100</v>
      </c>
      <c r="H125" s="97">
        <f t="shared" ref="H125:H141" si="22">F125-D125</f>
        <v>0</v>
      </c>
      <c r="I125" s="186">
        <f t="shared" ref="I125:I141" si="23">F125/E125*100</f>
        <v>100</v>
      </c>
      <c r="J125" s="86">
        <f t="shared" ref="J125:J141" si="24">F125-E125</f>
        <v>0</v>
      </c>
    </row>
    <row r="126" spans="1:10" s="54" customFormat="1" x14ac:dyDescent="0.2">
      <c r="A126" s="9">
        <v>3319</v>
      </c>
      <c r="B126" s="2" t="s">
        <v>277</v>
      </c>
      <c r="C126" s="92">
        <v>845.1</v>
      </c>
      <c r="D126" s="92">
        <v>284</v>
      </c>
      <c r="E126" s="92">
        <v>293.60000000000002</v>
      </c>
      <c r="F126" s="92">
        <v>424</v>
      </c>
      <c r="G126" s="158">
        <f t="shared" si="21"/>
        <v>149.29577464788733</v>
      </c>
      <c r="H126" s="94">
        <f t="shared" si="22"/>
        <v>140</v>
      </c>
      <c r="I126" s="180">
        <f t="shared" si="23"/>
        <v>144.41416893732969</v>
      </c>
      <c r="J126" s="85">
        <f t="shared" si="24"/>
        <v>130.39999999999998</v>
      </c>
    </row>
    <row r="127" spans="1:10" s="7" customFormat="1" x14ac:dyDescent="0.2">
      <c r="A127" s="27">
        <v>3326</v>
      </c>
      <c r="B127" s="28" t="s">
        <v>249</v>
      </c>
      <c r="C127" s="142">
        <v>0</v>
      </c>
      <c r="D127" s="99">
        <v>291</v>
      </c>
      <c r="E127" s="99">
        <v>291</v>
      </c>
      <c r="F127" s="99">
        <v>0</v>
      </c>
      <c r="G127" s="167">
        <f t="shared" si="21"/>
        <v>0</v>
      </c>
      <c r="H127" s="112">
        <f t="shared" si="22"/>
        <v>-291</v>
      </c>
      <c r="I127" s="193">
        <f t="shared" si="23"/>
        <v>0</v>
      </c>
      <c r="J127" s="83">
        <f>F127-E127</f>
        <v>-291</v>
      </c>
    </row>
    <row r="128" spans="1:10" s="54" customFormat="1" x14ac:dyDescent="0.2">
      <c r="A128" s="9">
        <v>3399</v>
      </c>
      <c r="B128" s="2" t="s">
        <v>223</v>
      </c>
      <c r="C128" s="92">
        <v>38.1</v>
      </c>
      <c r="D128" s="92">
        <v>54</v>
      </c>
      <c r="E128" s="92">
        <v>72.8</v>
      </c>
      <c r="F128" s="92">
        <v>144</v>
      </c>
      <c r="G128" s="158">
        <f>F128/D128*100</f>
        <v>266.66666666666663</v>
      </c>
      <c r="H128" s="94">
        <f>F128-D128</f>
        <v>90</v>
      </c>
      <c r="I128" s="180">
        <f>F128/E128*100</f>
        <v>197.80219780219781</v>
      </c>
      <c r="J128" s="85">
        <f>F128-E128</f>
        <v>71.2</v>
      </c>
    </row>
    <row r="129" spans="1:10" x14ac:dyDescent="0.2">
      <c r="A129" s="27">
        <v>3399</v>
      </c>
      <c r="B129" s="28" t="s">
        <v>94</v>
      </c>
      <c r="C129" s="142">
        <v>25</v>
      </c>
      <c r="D129" s="102">
        <v>25</v>
      </c>
      <c r="E129" s="102">
        <v>25</v>
      </c>
      <c r="F129" s="102">
        <v>25</v>
      </c>
      <c r="G129" s="171">
        <f t="shared" si="21"/>
        <v>100</v>
      </c>
      <c r="H129" s="97">
        <f t="shared" si="22"/>
        <v>0</v>
      </c>
      <c r="I129" s="189">
        <f t="shared" si="23"/>
        <v>100</v>
      </c>
      <c r="J129" s="83">
        <f>F129-E129</f>
        <v>0</v>
      </c>
    </row>
    <row r="130" spans="1:10" x14ac:dyDescent="0.2">
      <c r="A130" s="27">
        <v>3399</v>
      </c>
      <c r="B130" s="28" t="s">
        <v>285</v>
      </c>
      <c r="C130" s="142">
        <v>0</v>
      </c>
      <c r="D130" s="102">
        <v>0</v>
      </c>
      <c r="E130" s="102">
        <v>357</v>
      </c>
      <c r="F130" s="102">
        <v>0</v>
      </c>
      <c r="G130" s="171" t="s">
        <v>24</v>
      </c>
      <c r="H130" s="97">
        <f>F130-D130</f>
        <v>0</v>
      </c>
      <c r="I130" s="189">
        <f>F130/E130*100</f>
        <v>0</v>
      </c>
      <c r="J130" s="83">
        <f>F130-E130</f>
        <v>-357</v>
      </c>
    </row>
    <row r="131" spans="1:10" x14ac:dyDescent="0.2">
      <c r="A131" s="9" t="s">
        <v>224</v>
      </c>
      <c r="B131" s="2" t="s">
        <v>35</v>
      </c>
      <c r="C131" s="92">
        <v>36.5</v>
      </c>
      <c r="D131" s="52">
        <v>40</v>
      </c>
      <c r="E131" s="52">
        <v>40</v>
      </c>
      <c r="F131" s="52">
        <v>55</v>
      </c>
      <c r="G131" s="166">
        <f t="shared" si="21"/>
        <v>137.5</v>
      </c>
      <c r="H131" s="97">
        <f t="shared" si="22"/>
        <v>15</v>
      </c>
      <c r="I131" s="186">
        <f t="shared" si="23"/>
        <v>137.5</v>
      </c>
      <c r="J131" s="86">
        <f t="shared" si="24"/>
        <v>15</v>
      </c>
    </row>
    <row r="132" spans="1:10" x14ac:dyDescent="0.2">
      <c r="A132" s="9">
        <v>3341</v>
      </c>
      <c r="B132" s="2" t="s">
        <v>95</v>
      </c>
      <c r="C132" s="92">
        <v>23.4</v>
      </c>
      <c r="D132" s="52">
        <v>65</v>
      </c>
      <c r="E132" s="52">
        <v>65</v>
      </c>
      <c r="F132" s="52">
        <v>65</v>
      </c>
      <c r="G132" s="166">
        <f t="shared" si="21"/>
        <v>100</v>
      </c>
      <c r="H132" s="97">
        <f t="shared" si="22"/>
        <v>0</v>
      </c>
      <c r="I132" s="186">
        <f t="shared" si="23"/>
        <v>100</v>
      </c>
      <c r="J132" s="86">
        <f t="shared" si="24"/>
        <v>0</v>
      </c>
    </row>
    <row r="133" spans="1:10" x14ac:dyDescent="0.2">
      <c r="A133" s="9">
        <v>3349</v>
      </c>
      <c r="B133" s="2" t="s">
        <v>96</v>
      </c>
      <c r="C133" s="92">
        <v>335.9</v>
      </c>
      <c r="D133" s="52">
        <v>330</v>
      </c>
      <c r="E133" s="52">
        <v>330</v>
      </c>
      <c r="F133" s="52">
        <v>340</v>
      </c>
      <c r="G133" s="166">
        <f t="shared" si="21"/>
        <v>103.03030303030303</v>
      </c>
      <c r="H133" s="97">
        <f t="shared" si="22"/>
        <v>10</v>
      </c>
      <c r="I133" s="186">
        <f t="shared" si="23"/>
        <v>103.03030303030303</v>
      </c>
      <c r="J133" s="86">
        <f t="shared" si="24"/>
        <v>10</v>
      </c>
    </row>
    <row r="134" spans="1:10" x14ac:dyDescent="0.2">
      <c r="A134" s="27">
        <v>3349</v>
      </c>
      <c r="B134" s="28" t="s">
        <v>284</v>
      </c>
      <c r="C134" s="142">
        <v>0</v>
      </c>
      <c r="D134" s="102">
        <v>0</v>
      </c>
      <c r="E134" s="102">
        <v>152</v>
      </c>
      <c r="F134" s="102">
        <v>160</v>
      </c>
      <c r="G134" s="167" t="s">
        <v>24</v>
      </c>
      <c r="H134" s="112">
        <f t="shared" si="22"/>
        <v>160</v>
      </c>
      <c r="I134" s="193">
        <f t="shared" si="23"/>
        <v>105.26315789473684</v>
      </c>
      <c r="J134" s="83">
        <f>F134-E134</f>
        <v>8</v>
      </c>
    </row>
    <row r="135" spans="1:10" x14ac:dyDescent="0.2">
      <c r="A135" s="9">
        <v>3392</v>
      </c>
      <c r="B135" s="2" t="s">
        <v>202</v>
      </c>
      <c r="C135" s="92">
        <v>9022.7999999999993</v>
      </c>
      <c r="D135" s="92">
        <v>9199.5</v>
      </c>
      <c r="E135" s="92">
        <v>9218.5</v>
      </c>
      <c r="F135" s="92">
        <v>9172.9</v>
      </c>
      <c r="G135" s="166">
        <f t="shared" si="21"/>
        <v>99.710853850752756</v>
      </c>
      <c r="H135" s="97">
        <f t="shared" si="22"/>
        <v>-26.600000000000364</v>
      </c>
      <c r="I135" s="186">
        <f t="shared" si="23"/>
        <v>99.505342517763182</v>
      </c>
      <c r="J135" s="86">
        <f t="shared" si="24"/>
        <v>-45.600000000000364</v>
      </c>
    </row>
    <row r="136" spans="1:10" s="54" customFormat="1" x14ac:dyDescent="0.2">
      <c r="A136" s="9">
        <v>3392</v>
      </c>
      <c r="B136" s="2" t="s">
        <v>215</v>
      </c>
      <c r="C136" s="92">
        <v>18.600000000000001</v>
      </c>
      <c r="D136" s="92">
        <v>50</v>
      </c>
      <c r="E136" s="92">
        <v>51</v>
      </c>
      <c r="F136" s="92">
        <v>50</v>
      </c>
      <c r="G136" s="158">
        <f>F136/D136*100</f>
        <v>100</v>
      </c>
      <c r="H136" s="94">
        <f>F136-D136</f>
        <v>0</v>
      </c>
      <c r="I136" s="180">
        <f>F136/E136*100</f>
        <v>98.039215686274503</v>
      </c>
      <c r="J136" s="85">
        <f>F136-E136</f>
        <v>-1</v>
      </c>
    </row>
    <row r="137" spans="1:10" s="90" customFormat="1" x14ac:dyDescent="0.2">
      <c r="A137" s="27">
        <v>3392</v>
      </c>
      <c r="B137" s="28" t="s">
        <v>177</v>
      </c>
      <c r="C137" s="142">
        <v>5000</v>
      </c>
      <c r="D137" s="102">
        <v>0</v>
      </c>
      <c r="E137" s="102"/>
      <c r="F137" s="102">
        <v>0</v>
      </c>
      <c r="G137" s="167" t="s">
        <v>24</v>
      </c>
      <c r="H137" s="112">
        <f>F137-D137</f>
        <v>0</v>
      </c>
      <c r="I137" s="193" t="s">
        <v>24</v>
      </c>
      <c r="J137" s="83">
        <f>F137-E137</f>
        <v>0</v>
      </c>
    </row>
    <row r="138" spans="1:10" x14ac:dyDescent="0.2">
      <c r="A138" s="9">
        <v>3399</v>
      </c>
      <c r="B138" s="2" t="s">
        <v>4</v>
      </c>
      <c r="C138" s="92">
        <v>325.70000000000005</v>
      </c>
      <c r="D138" s="92">
        <v>359</v>
      </c>
      <c r="E138" s="92">
        <v>358.5</v>
      </c>
      <c r="F138" s="92">
        <v>433</v>
      </c>
      <c r="G138" s="166">
        <f t="shared" si="21"/>
        <v>120.61281337047353</v>
      </c>
      <c r="H138" s="97">
        <f t="shared" si="22"/>
        <v>74</v>
      </c>
      <c r="I138" s="186">
        <f t="shared" si="23"/>
        <v>120.78103207810319</v>
      </c>
      <c r="J138" s="86">
        <f t="shared" si="24"/>
        <v>74.5</v>
      </c>
    </row>
    <row r="139" spans="1:10" x14ac:dyDescent="0.2">
      <c r="A139" s="9">
        <v>3399</v>
      </c>
      <c r="B139" s="2" t="s">
        <v>32</v>
      </c>
      <c r="C139" s="92">
        <v>392.6</v>
      </c>
      <c r="D139" s="92">
        <v>311</v>
      </c>
      <c r="E139" s="92">
        <v>381.3</v>
      </c>
      <c r="F139" s="92">
        <v>365</v>
      </c>
      <c r="G139" s="166">
        <f t="shared" ref="G139" si="25">F139/D139*100</f>
        <v>117.36334405144694</v>
      </c>
      <c r="H139" s="97">
        <f t="shared" ref="H139" si="26">F139-D139</f>
        <v>54</v>
      </c>
      <c r="I139" s="186">
        <f t="shared" ref="I139" si="27">F139/E139*100</f>
        <v>95.725150799895104</v>
      </c>
      <c r="J139" s="86">
        <f t="shared" ref="J139" si="28">F139-E139</f>
        <v>-16.300000000000011</v>
      </c>
    </row>
    <row r="140" spans="1:10" x14ac:dyDescent="0.2">
      <c r="A140" s="9">
        <v>3399</v>
      </c>
      <c r="B140" s="2" t="s">
        <v>18</v>
      </c>
      <c r="C140" s="92">
        <v>34</v>
      </c>
      <c r="D140" s="52">
        <v>30</v>
      </c>
      <c r="E140" s="52">
        <v>30.5</v>
      </c>
      <c r="F140" s="52">
        <v>35</v>
      </c>
      <c r="G140" s="166">
        <f t="shared" si="21"/>
        <v>116.66666666666667</v>
      </c>
      <c r="H140" s="97">
        <f t="shared" si="22"/>
        <v>5</v>
      </c>
      <c r="I140" s="186">
        <f t="shared" si="23"/>
        <v>114.75409836065573</v>
      </c>
      <c r="J140" s="86">
        <f t="shared" si="24"/>
        <v>4.5</v>
      </c>
    </row>
    <row r="141" spans="1:10" x14ac:dyDescent="0.2">
      <c r="A141" s="9" t="s">
        <v>97</v>
      </c>
      <c r="B141" s="2" t="s">
        <v>27</v>
      </c>
      <c r="C141" s="92">
        <v>244.6</v>
      </c>
      <c r="D141" s="92">
        <v>200</v>
      </c>
      <c r="E141" s="92">
        <v>115.19999999999999</v>
      </c>
      <c r="F141" s="92">
        <v>245</v>
      </c>
      <c r="G141" s="166">
        <f t="shared" si="21"/>
        <v>122.50000000000001</v>
      </c>
      <c r="H141" s="97">
        <f t="shared" si="22"/>
        <v>45</v>
      </c>
      <c r="I141" s="186">
        <f t="shared" si="23"/>
        <v>212.67361111111111</v>
      </c>
      <c r="J141" s="86">
        <f t="shared" si="24"/>
        <v>129.80000000000001</v>
      </c>
    </row>
    <row r="142" spans="1:10" x14ac:dyDescent="0.2">
      <c r="A142" s="29" t="s">
        <v>97</v>
      </c>
      <c r="B142" s="30" t="s">
        <v>98</v>
      </c>
      <c r="C142" s="88">
        <f>SUM(C125:C141)</f>
        <v>16362.300000000001</v>
      </c>
      <c r="D142" s="88">
        <f>SUM(D125:D141)</f>
        <v>11258.5</v>
      </c>
      <c r="E142" s="88">
        <f>SUM(E125:E141)</f>
        <v>11801.4</v>
      </c>
      <c r="F142" s="88">
        <f>SUM(F125:F141)</f>
        <v>11533.9</v>
      </c>
      <c r="G142" s="168">
        <f>F142/D142*100</f>
        <v>102.44615179642047</v>
      </c>
      <c r="H142" s="88">
        <f>SUM(H125:H141)</f>
        <v>275.39999999999964</v>
      </c>
      <c r="I142" s="190">
        <f>F142/E142*100</f>
        <v>97.733319775619847</v>
      </c>
      <c r="J142" s="81">
        <f>SUM(J125:J141)</f>
        <v>-267.5000000000004</v>
      </c>
    </row>
    <row r="143" spans="1:10" x14ac:dyDescent="0.2">
      <c r="A143" s="3" t="s">
        <v>278</v>
      </c>
      <c r="B143" s="2" t="s">
        <v>166</v>
      </c>
      <c r="C143" s="92">
        <v>1506.1000000000001</v>
      </c>
      <c r="D143" s="92">
        <v>1580</v>
      </c>
      <c r="E143" s="92">
        <v>1615</v>
      </c>
      <c r="F143" s="92">
        <v>1564</v>
      </c>
      <c r="G143" s="166">
        <f>F143/D143*100</f>
        <v>98.987341772151893</v>
      </c>
      <c r="H143" s="97">
        <f>F143-D143</f>
        <v>-16</v>
      </c>
      <c r="I143" s="186">
        <f>F143/E143*100</f>
        <v>96.84210526315789</v>
      </c>
      <c r="J143" s="86">
        <f>F143-E143</f>
        <v>-51</v>
      </c>
    </row>
    <row r="144" spans="1:10" x14ac:dyDescent="0.2">
      <c r="A144" s="3" t="s">
        <v>21</v>
      </c>
      <c r="B144" s="2" t="s">
        <v>221</v>
      </c>
      <c r="C144" s="52">
        <v>308.5</v>
      </c>
      <c r="D144" s="52">
        <v>374.5</v>
      </c>
      <c r="E144" s="52">
        <v>374.5</v>
      </c>
      <c r="F144" s="52">
        <v>600</v>
      </c>
      <c r="G144" s="166">
        <f>F144/D144*100</f>
        <v>160.21361815754338</v>
      </c>
      <c r="H144" s="97">
        <f>F144-D144</f>
        <v>225.5</v>
      </c>
      <c r="I144" s="186">
        <f>F144/E144*100</f>
        <v>160.21361815754338</v>
      </c>
      <c r="J144" s="86">
        <f>F144-E144</f>
        <v>225.5</v>
      </c>
    </row>
    <row r="145" spans="1:10" s="113" customFormat="1" x14ac:dyDescent="0.2">
      <c r="A145" s="27">
        <v>3329</v>
      </c>
      <c r="B145" s="28" t="s">
        <v>99</v>
      </c>
      <c r="C145" s="102">
        <v>50</v>
      </c>
      <c r="D145" s="102">
        <v>50</v>
      </c>
      <c r="E145" s="102">
        <v>50</v>
      </c>
      <c r="F145" s="102">
        <v>100</v>
      </c>
      <c r="G145" s="171">
        <f>F145/D145*100</f>
        <v>200</v>
      </c>
      <c r="H145" s="110">
        <f>F145-D145</f>
        <v>50</v>
      </c>
      <c r="I145" s="189">
        <f>F145/E145*100</f>
        <v>200</v>
      </c>
      <c r="J145" s="83">
        <f>F145-E145</f>
        <v>50</v>
      </c>
    </row>
    <row r="146" spans="1:10" x14ac:dyDescent="0.2">
      <c r="A146" s="29" t="s">
        <v>100</v>
      </c>
      <c r="B146" s="30" t="s">
        <v>22</v>
      </c>
      <c r="C146" s="88">
        <f>SUM(C143:C145)</f>
        <v>1864.6000000000001</v>
      </c>
      <c r="D146" s="88">
        <f>SUM(D143:D145)</f>
        <v>2004.5</v>
      </c>
      <c r="E146" s="88">
        <f>SUM(E143:E145)</f>
        <v>2039.5</v>
      </c>
      <c r="F146" s="88">
        <f>SUM(F143:F145)</f>
        <v>2264</v>
      </c>
      <c r="G146" s="168">
        <f t="shared" ref="G146:G154" si="29">F146/D146*100</f>
        <v>112.94587178847593</v>
      </c>
      <c r="H146" s="88">
        <f>SUM(H143:H145)</f>
        <v>259.5</v>
      </c>
      <c r="I146" s="190">
        <f>F146/E146*100</f>
        <v>111.00759990193676</v>
      </c>
      <c r="J146" s="81">
        <f>SUM(J143:J145)</f>
        <v>224.5</v>
      </c>
    </row>
    <row r="147" spans="1:10" ht="6.75" customHeight="1" x14ac:dyDescent="0.2">
      <c r="A147" s="70"/>
      <c r="B147" s="71"/>
      <c r="C147" s="95"/>
      <c r="D147" s="95"/>
      <c r="E147" s="95"/>
      <c r="F147" s="95"/>
      <c r="G147" s="169"/>
      <c r="H147" s="95"/>
      <c r="I147" s="191"/>
      <c r="J147" s="83"/>
    </row>
    <row r="148" spans="1:10" x14ac:dyDescent="0.2">
      <c r="A148" s="27">
        <v>3412</v>
      </c>
      <c r="B148" s="28" t="s">
        <v>178</v>
      </c>
      <c r="C148" s="102">
        <v>32.9</v>
      </c>
      <c r="D148" s="102">
        <v>0</v>
      </c>
      <c r="E148" s="102">
        <v>0</v>
      </c>
      <c r="F148" s="102">
        <v>0</v>
      </c>
      <c r="G148" s="171" t="s">
        <v>24</v>
      </c>
      <c r="H148" s="110">
        <f>F148-D148</f>
        <v>0</v>
      </c>
      <c r="I148" s="189" t="s">
        <v>24</v>
      </c>
      <c r="J148" s="83">
        <f>F148-E148</f>
        <v>0</v>
      </c>
    </row>
    <row r="149" spans="1:10" x14ac:dyDescent="0.2">
      <c r="A149" s="9">
        <v>3419</v>
      </c>
      <c r="B149" s="2" t="s">
        <v>28</v>
      </c>
      <c r="C149" s="52">
        <v>1.8</v>
      </c>
      <c r="D149" s="52">
        <v>15</v>
      </c>
      <c r="E149" s="52">
        <v>70.099999999999994</v>
      </c>
      <c r="F149" s="52">
        <v>15</v>
      </c>
      <c r="G149" s="166">
        <f t="shared" si="29"/>
        <v>100</v>
      </c>
      <c r="H149" s="97">
        <f t="shared" ref="H149:H154" si="30">F149-D149</f>
        <v>0</v>
      </c>
      <c r="I149" s="186">
        <f t="shared" ref="I149:I154" si="31">F149/E149*100</f>
        <v>21.398002853067048</v>
      </c>
      <c r="J149" s="86">
        <f t="shared" ref="J149:J154" si="32">F149-E149</f>
        <v>-55.099999999999994</v>
      </c>
    </row>
    <row r="150" spans="1:10" x14ac:dyDescent="0.2">
      <c r="A150" s="9">
        <v>3421</v>
      </c>
      <c r="B150" s="2" t="s">
        <v>101</v>
      </c>
      <c r="C150" s="52">
        <v>1335.1</v>
      </c>
      <c r="D150" s="52">
        <v>1062</v>
      </c>
      <c r="E150" s="52">
        <v>2118.5</v>
      </c>
      <c r="F150" s="52">
        <v>830</v>
      </c>
      <c r="G150" s="166">
        <f t="shared" si="29"/>
        <v>78.154425612052734</v>
      </c>
      <c r="H150" s="97">
        <f t="shared" si="30"/>
        <v>-232</v>
      </c>
      <c r="I150" s="186">
        <f t="shared" si="31"/>
        <v>39.178664149162145</v>
      </c>
      <c r="J150" s="86">
        <f t="shared" si="32"/>
        <v>-1288.5</v>
      </c>
    </row>
    <row r="151" spans="1:10" x14ac:dyDescent="0.2">
      <c r="A151" s="9" t="s">
        <v>102</v>
      </c>
      <c r="B151" s="2" t="s">
        <v>225</v>
      </c>
      <c r="C151" s="52">
        <v>431.60000000000008</v>
      </c>
      <c r="D151" s="52">
        <v>747</v>
      </c>
      <c r="E151" s="52">
        <v>747.6</v>
      </c>
      <c r="F151" s="52">
        <v>607</v>
      </c>
      <c r="G151" s="166">
        <f t="shared" si="29"/>
        <v>81.25836680053547</v>
      </c>
      <c r="H151" s="97">
        <f t="shared" si="30"/>
        <v>-140</v>
      </c>
      <c r="I151" s="186">
        <f t="shared" si="31"/>
        <v>81.19315141787051</v>
      </c>
      <c r="J151" s="86">
        <f t="shared" si="32"/>
        <v>-140.60000000000002</v>
      </c>
    </row>
    <row r="152" spans="1:10" x14ac:dyDescent="0.2">
      <c r="A152" s="9">
        <v>3429</v>
      </c>
      <c r="B152" s="2" t="s">
        <v>5</v>
      </c>
      <c r="C152" s="52">
        <v>467</v>
      </c>
      <c r="D152" s="52">
        <v>595</v>
      </c>
      <c r="E152" s="52">
        <v>644</v>
      </c>
      <c r="F152" s="52">
        <v>595</v>
      </c>
      <c r="G152" s="166">
        <f t="shared" si="29"/>
        <v>100</v>
      </c>
      <c r="H152" s="97">
        <f t="shared" si="30"/>
        <v>0</v>
      </c>
      <c r="I152" s="186">
        <f t="shared" si="31"/>
        <v>92.391304347826093</v>
      </c>
      <c r="J152" s="86">
        <f t="shared" si="32"/>
        <v>-49</v>
      </c>
    </row>
    <row r="153" spans="1:10" x14ac:dyDescent="0.2">
      <c r="A153" s="27">
        <v>3429</v>
      </c>
      <c r="B153" s="28" t="s">
        <v>103</v>
      </c>
      <c r="C153" s="102">
        <v>415.4</v>
      </c>
      <c r="D153" s="102">
        <v>0</v>
      </c>
      <c r="E153" s="102">
        <v>118.6</v>
      </c>
      <c r="F153" s="102">
        <v>90</v>
      </c>
      <c r="G153" s="171" t="s">
        <v>24</v>
      </c>
      <c r="H153" s="110">
        <f t="shared" si="30"/>
        <v>90</v>
      </c>
      <c r="I153" s="189">
        <f>F153/E153*100</f>
        <v>75.885328836424961</v>
      </c>
      <c r="J153" s="83">
        <f>F153-E153</f>
        <v>-28.599999999999994</v>
      </c>
    </row>
    <row r="154" spans="1:10" x14ac:dyDescent="0.2">
      <c r="A154" s="9">
        <v>3429</v>
      </c>
      <c r="B154" s="2" t="s">
        <v>6</v>
      </c>
      <c r="C154" s="52">
        <v>158.9</v>
      </c>
      <c r="D154" s="52">
        <v>260.3</v>
      </c>
      <c r="E154" s="52">
        <v>222.8</v>
      </c>
      <c r="F154" s="52">
        <v>251</v>
      </c>
      <c r="G154" s="166">
        <f t="shared" si="29"/>
        <v>96.427199385324627</v>
      </c>
      <c r="H154" s="97">
        <f t="shared" si="30"/>
        <v>-9.3000000000000114</v>
      </c>
      <c r="I154" s="186">
        <f t="shared" si="31"/>
        <v>112.65709156193896</v>
      </c>
      <c r="J154" s="86">
        <f t="shared" si="32"/>
        <v>28.199999999999989</v>
      </c>
    </row>
    <row r="155" spans="1:10" x14ac:dyDescent="0.2">
      <c r="A155" s="29" t="s">
        <v>102</v>
      </c>
      <c r="B155" s="30" t="s">
        <v>104</v>
      </c>
      <c r="C155" s="88">
        <f>SUM(C148:C154)</f>
        <v>2842.7000000000003</v>
      </c>
      <c r="D155" s="88">
        <f>SUM(D148:D154)</f>
        <v>2679.3</v>
      </c>
      <c r="E155" s="88">
        <f>SUM(E148:E154)</f>
        <v>3921.6</v>
      </c>
      <c r="F155" s="88">
        <f>SUM(F148:F154)</f>
        <v>2388</v>
      </c>
      <c r="G155" s="168">
        <f t="shared" ref="G155:G164" si="33">F155/D155*100</f>
        <v>89.127757250027983</v>
      </c>
      <c r="H155" s="88">
        <f>SUM(H148:H154)</f>
        <v>-291.3</v>
      </c>
      <c r="I155" s="190">
        <f>F155/E155*100</f>
        <v>60.893512851897192</v>
      </c>
      <c r="J155" s="81">
        <f>SUM(J148:J154)</f>
        <v>-1533.5999999999997</v>
      </c>
    </row>
    <row r="156" spans="1:10" ht="7.5" customHeight="1" x14ac:dyDescent="0.2">
      <c r="A156" s="70"/>
      <c r="B156" s="71"/>
      <c r="C156" s="95"/>
      <c r="D156" s="95"/>
      <c r="E156" s="95"/>
      <c r="F156" s="95"/>
      <c r="G156" s="169"/>
      <c r="H156" s="95"/>
      <c r="I156" s="191"/>
      <c r="J156" s="87"/>
    </row>
    <row r="157" spans="1:10" x14ac:dyDescent="0.2">
      <c r="A157" s="9">
        <v>3612</v>
      </c>
      <c r="B157" s="2" t="s">
        <v>105</v>
      </c>
      <c r="C157" s="52">
        <v>597.9</v>
      </c>
      <c r="D157" s="52">
        <v>803</v>
      </c>
      <c r="E157" s="52">
        <v>840.9</v>
      </c>
      <c r="F157" s="52">
        <v>823</v>
      </c>
      <c r="G157" s="166">
        <f t="shared" si="33"/>
        <v>102.49066002490662</v>
      </c>
      <c r="H157" s="97">
        <f t="shared" ref="H157:H170" si="34">F157-D157</f>
        <v>20</v>
      </c>
      <c r="I157" s="186">
        <f t="shared" ref="I157:I165" si="35">F157/E157*100</f>
        <v>97.871328338684748</v>
      </c>
      <c r="J157" s="86">
        <f t="shared" ref="J157:J164" si="36">F157-E157</f>
        <v>-17.899999999999977</v>
      </c>
    </row>
    <row r="158" spans="1:10" s="113" customFormat="1" x14ac:dyDescent="0.2">
      <c r="A158" s="27">
        <v>3612</v>
      </c>
      <c r="B158" s="28" t="s">
        <v>254</v>
      </c>
      <c r="C158" s="102">
        <v>4477</v>
      </c>
      <c r="D158" s="102">
        <v>0</v>
      </c>
      <c r="E158" s="102">
        <v>0</v>
      </c>
      <c r="F158" s="102">
        <v>0</v>
      </c>
      <c r="G158" s="171" t="s">
        <v>24</v>
      </c>
      <c r="H158" s="110">
        <f t="shared" si="34"/>
        <v>0</v>
      </c>
      <c r="I158" s="189" t="s">
        <v>24</v>
      </c>
      <c r="J158" s="83">
        <f>F158-E158</f>
        <v>0</v>
      </c>
    </row>
    <row r="159" spans="1:10" x14ac:dyDescent="0.2">
      <c r="A159" s="9">
        <v>3613</v>
      </c>
      <c r="B159" s="2" t="s">
        <v>7</v>
      </c>
      <c r="C159" s="52">
        <v>1665.5</v>
      </c>
      <c r="D159" s="52">
        <v>1905</v>
      </c>
      <c r="E159" s="52">
        <v>1854.1</v>
      </c>
      <c r="F159" s="52">
        <v>1930</v>
      </c>
      <c r="G159" s="166">
        <f t="shared" si="33"/>
        <v>101.31233595800524</v>
      </c>
      <c r="H159" s="97">
        <f t="shared" si="34"/>
        <v>25</v>
      </c>
      <c r="I159" s="186">
        <f t="shared" si="35"/>
        <v>104.09363033277602</v>
      </c>
      <c r="J159" s="86">
        <f t="shared" si="36"/>
        <v>75.900000000000091</v>
      </c>
    </row>
    <row r="160" spans="1:10" s="55" customFormat="1" x14ac:dyDescent="0.2">
      <c r="A160" s="25">
        <v>3613</v>
      </c>
      <c r="B160" s="26" t="s">
        <v>106</v>
      </c>
      <c r="C160" s="100">
        <v>3.8</v>
      </c>
      <c r="D160" s="100">
        <v>0</v>
      </c>
      <c r="E160" s="100">
        <v>0</v>
      </c>
      <c r="F160" s="100">
        <v>0</v>
      </c>
      <c r="G160" s="172" t="s">
        <v>24</v>
      </c>
      <c r="H160" s="100">
        <f>F160-D160</f>
        <v>0</v>
      </c>
      <c r="I160" s="194" t="s">
        <v>24</v>
      </c>
      <c r="J160" s="146">
        <f>F160-E160</f>
        <v>0</v>
      </c>
    </row>
    <row r="161" spans="1:10" s="113" customFormat="1" x14ac:dyDescent="0.2">
      <c r="A161" s="27">
        <v>3613</v>
      </c>
      <c r="B161" s="28" t="s">
        <v>107</v>
      </c>
      <c r="C161" s="102">
        <v>262.10000000000002</v>
      </c>
      <c r="D161" s="102">
        <v>4200</v>
      </c>
      <c r="E161" s="102">
        <v>4213.3</v>
      </c>
      <c r="F161" s="102">
        <v>2922</v>
      </c>
      <c r="G161" s="171">
        <f>F161/D161*100</f>
        <v>69.571428571428569</v>
      </c>
      <c r="H161" s="110">
        <f t="shared" si="34"/>
        <v>-1278</v>
      </c>
      <c r="I161" s="189">
        <f>F161/E161*100</f>
        <v>69.35181449220326</v>
      </c>
      <c r="J161" s="83">
        <f>F161-E161</f>
        <v>-1291.3000000000002</v>
      </c>
    </row>
    <row r="162" spans="1:10" x14ac:dyDescent="0.2">
      <c r="A162" s="9">
        <v>3631</v>
      </c>
      <c r="B162" s="2" t="s">
        <v>108</v>
      </c>
      <c r="C162" s="52">
        <v>1199.6000000000001</v>
      </c>
      <c r="D162" s="52">
        <v>1411.1</v>
      </c>
      <c r="E162" s="52">
        <v>1311.1</v>
      </c>
      <c r="F162" s="52">
        <v>1801.1</v>
      </c>
      <c r="G162" s="166">
        <f t="shared" si="33"/>
        <v>127.63801289773934</v>
      </c>
      <c r="H162" s="97">
        <f t="shared" si="34"/>
        <v>390</v>
      </c>
      <c r="I162" s="186">
        <f t="shared" si="35"/>
        <v>137.37319807794981</v>
      </c>
      <c r="J162" s="86">
        <f t="shared" si="36"/>
        <v>490</v>
      </c>
    </row>
    <row r="163" spans="1:10" s="113" customFormat="1" x14ac:dyDescent="0.2">
      <c r="A163" s="27">
        <v>3631</v>
      </c>
      <c r="B163" s="28" t="s">
        <v>109</v>
      </c>
      <c r="C163" s="102">
        <v>7090</v>
      </c>
      <c r="D163" s="102">
        <v>100</v>
      </c>
      <c r="E163" s="102">
        <v>256.5</v>
      </c>
      <c r="F163" s="102">
        <v>2020</v>
      </c>
      <c r="G163" s="171">
        <f>F163/D163*100</f>
        <v>2020</v>
      </c>
      <c r="H163" s="110">
        <f>F163-D163</f>
        <v>1920</v>
      </c>
      <c r="I163" s="189">
        <f>F163/E163*100</f>
        <v>787.52436647173488</v>
      </c>
      <c r="J163" s="83">
        <f>F163-E163</f>
        <v>1763.5</v>
      </c>
    </row>
    <row r="164" spans="1:10" x14ac:dyDescent="0.2">
      <c r="A164" s="9">
        <v>3632</v>
      </c>
      <c r="B164" s="2" t="s">
        <v>8</v>
      </c>
      <c r="C164" s="52">
        <v>355.3</v>
      </c>
      <c r="D164" s="92">
        <v>357.3</v>
      </c>
      <c r="E164" s="52">
        <v>369.3</v>
      </c>
      <c r="F164" s="52">
        <v>375</v>
      </c>
      <c r="G164" s="166">
        <f t="shared" si="33"/>
        <v>104.95382031905962</v>
      </c>
      <c r="H164" s="97">
        <f t="shared" si="34"/>
        <v>17.699999999999989</v>
      </c>
      <c r="I164" s="186">
        <f t="shared" si="35"/>
        <v>101.54346060113728</v>
      </c>
      <c r="J164" s="86">
        <f t="shared" si="36"/>
        <v>5.6999999999999886</v>
      </c>
    </row>
    <row r="165" spans="1:10" s="113" customFormat="1" x14ac:dyDescent="0.2">
      <c r="A165" s="27">
        <v>3632</v>
      </c>
      <c r="B165" s="28" t="s">
        <v>141</v>
      </c>
      <c r="C165" s="102">
        <v>0</v>
      </c>
      <c r="D165" s="102">
        <v>0</v>
      </c>
      <c r="E165" s="102">
        <v>53</v>
      </c>
      <c r="F165" s="102">
        <v>130</v>
      </c>
      <c r="G165" s="171" t="s">
        <v>24</v>
      </c>
      <c r="H165" s="110">
        <f>F165-D165</f>
        <v>130</v>
      </c>
      <c r="I165" s="189">
        <f t="shared" si="35"/>
        <v>245.28301886792451</v>
      </c>
      <c r="J165" s="83">
        <f t="shared" ref="J165:J172" si="37">F165-E165</f>
        <v>77</v>
      </c>
    </row>
    <row r="166" spans="1:10" s="113" customFormat="1" x14ac:dyDescent="0.2">
      <c r="A166" s="27">
        <v>3633</v>
      </c>
      <c r="B166" s="28" t="s">
        <v>253</v>
      </c>
      <c r="C166" s="102">
        <v>125.6</v>
      </c>
      <c r="D166" s="102">
        <v>0</v>
      </c>
      <c r="E166" s="102"/>
      <c r="F166" s="102">
        <v>0</v>
      </c>
      <c r="G166" s="171" t="s">
        <v>24</v>
      </c>
      <c r="H166" s="110">
        <f>F166-D166</f>
        <v>0</v>
      </c>
      <c r="I166" s="189" t="s">
        <v>24</v>
      </c>
      <c r="J166" s="83">
        <f t="shared" si="37"/>
        <v>0</v>
      </c>
    </row>
    <row r="167" spans="1:10" x14ac:dyDescent="0.2">
      <c r="A167" s="9" t="s">
        <v>110</v>
      </c>
      <c r="B167" s="2" t="s">
        <v>111</v>
      </c>
      <c r="C167" s="52">
        <v>18.7</v>
      </c>
      <c r="D167" s="52">
        <v>85</v>
      </c>
      <c r="E167" s="52">
        <v>86.5</v>
      </c>
      <c r="F167" s="52">
        <v>85</v>
      </c>
      <c r="G167" s="166">
        <f t="shared" ref="G167:G171" si="38">F167/D167*100</f>
        <v>100</v>
      </c>
      <c r="H167" s="97">
        <f t="shared" si="34"/>
        <v>0</v>
      </c>
      <c r="I167" s="186">
        <f t="shared" ref="I167:I173" si="39">F167/E167*100</f>
        <v>98.265895953757223</v>
      </c>
      <c r="J167" s="86">
        <f t="shared" si="37"/>
        <v>-1.5</v>
      </c>
    </row>
    <row r="168" spans="1:10" x14ac:dyDescent="0.2">
      <c r="A168" s="27">
        <v>3635</v>
      </c>
      <c r="B168" s="28" t="s">
        <v>112</v>
      </c>
      <c r="C168" s="102">
        <v>1408.9</v>
      </c>
      <c r="D168" s="102">
        <v>2794</v>
      </c>
      <c r="E168" s="102">
        <v>2794</v>
      </c>
      <c r="F168" s="102">
        <v>450</v>
      </c>
      <c r="G168" s="171">
        <f t="shared" si="38"/>
        <v>16.105941302791695</v>
      </c>
      <c r="H168" s="97">
        <f t="shared" si="34"/>
        <v>-2344</v>
      </c>
      <c r="I168" s="189">
        <f t="shared" si="39"/>
        <v>16.105941302791695</v>
      </c>
      <c r="J168" s="83">
        <f t="shared" si="37"/>
        <v>-2344</v>
      </c>
    </row>
    <row r="169" spans="1:10" x14ac:dyDescent="0.2">
      <c r="A169" s="9">
        <v>3639</v>
      </c>
      <c r="B169" s="2" t="s">
        <v>113</v>
      </c>
      <c r="C169" s="52">
        <v>2884.3999999999996</v>
      </c>
      <c r="D169" s="52">
        <v>3881.5</v>
      </c>
      <c r="E169" s="52">
        <v>3881.5</v>
      </c>
      <c r="F169" s="52">
        <v>4205.7999999999993</v>
      </c>
      <c r="G169" s="166">
        <f t="shared" si="38"/>
        <v>108.35501739018419</v>
      </c>
      <c r="H169" s="97">
        <f t="shared" si="34"/>
        <v>324.29999999999927</v>
      </c>
      <c r="I169" s="186">
        <f t="shared" si="39"/>
        <v>108.35501739018419</v>
      </c>
      <c r="J169" s="86">
        <f t="shared" si="37"/>
        <v>324.29999999999927</v>
      </c>
    </row>
    <row r="170" spans="1:10" x14ac:dyDescent="0.2">
      <c r="A170" s="27">
        <v>3639</v>
      </c>
      <c r="B170" s="28" t="s">
        <v>114</v>
      </c>
      <c r="C170" s="102">
        <v>1605.1</v>
      </c>
      <c r="D170" s="102">
        <v>500</v>
      </c>
      <c r="E170" s="102">
        <v>1698</v>
      </c>
      <c r="F170" s="102">
        <v>1500</v>
      </c>
      <c r="G170" s="171">
        <f t="shared" si="38"/>
        <v>300</v>
      </c>
      <c r="H170" s="97">
        <f t="shared" si="34"/>
        <v>1000</v>
      </c>
      <c r="I170" s="189">
        <f t="shared" si="39"/>
        <v>88.339222614840978</v>
      </c>
      <c r="J170" s="83">
        <f t="shared" si="37"/>
        <v>-198</v>
      </c>
    </row>
    <row r="171" spans="1:10" x14ac:dyDescent="0.2">
      <c r="A171" s="27">
        <v>3639</v>
      </c>
      <c r="B171" s="28" t="s">
        <v>251</v>
      </c>
      <c r="C171" s="102">
        <v>784.8</v>
      </c>
      <c r="D171" s="102">
        <v>12376</v>
      </c>
      <c r="E171" s="102">
        <v>10103.700000000001</v>
      </c>
      <c r="F171" s="102">
        <v>19080</v>
      </c>
      <c r="G171" s="171">
        <f t="shared" si="38"/>
        <v>154.169360051713</v>
      </c>
      <c r="H171" s="97">
        <f>F171-D171</f>
        <v>6704</v>
      </c>
      <c r="I171" s="189">
        <f t="shared" si="39"/>
        <v>188.84171145224025</v>
      </c>
      <c r="J171" s="83">
        <f t="shared" si="37"/>
        <v>8976.2999999999993</v>
      </c>
    </row>
    <row r="172" spans="1:10" x14ac:dyDescent="0.2">
      <c r="A172" s="27">
        <v>3699</v>
      </c>
      <c r="B172" s="28" t="s">
        <v>252</v>
      </c>
      <c r="C172" s="102">
        <v>152</v>
      </c>
      <c r="D172" s="102">
        <v>0</v>
      </c>
      <c r="E172" s="102">
        <v>384.2</v>
      </c>
      <c r="F172" s="102">
        <v>0</v>
      </c>
      <c r="G172" s="171" t="s">
        <v>24</v>
      </c>
      <c r="H172" s="97">
        <f>F172-D172</f>
        <v>0</v>
      </c>
      <c r="I172" s="189">
        <f t="shared" si="39"/>
        <v>0</v>
      </c>
      <c r="J172" s="83">
        <f t="shared" si="37"/>
        <v>-384.2</v>
      </c>
    </row>
    <row r="173" spans="1:10" x14ac:dyDescent="0.2">
      <c r="A173" s="29" t="s">
        <v>115</v>
      </c>
      <c r="B173" s="30" t="s">
        <v>116</v>
      </c>
      <c r="C173" s="88">
        <f>SUM(C157:C172)</f>
        <v>22630.7</v>
      </c>
      <c r="D173" s="88">
        <f>SUM(D157:D172)</f>
        <v>28412.9</v>
      </c>
      <c r="E173" s="88">
        <f>SUM(E157:E172)</f>
        <v>27846.1</v>
      </c>
      <c r="F173" s="88">
        <f>SUM(F157:F172)</f>
        <v>35321.9</v>
      </c>
      <c r="G173" s="168">
        <f t="shared" ref="G173:G184" si="40">F173/D173*100</f>
        <v>124.31641965445273</v>
      </c>
      <c r="H173" s="88">
        <f>SUM(H157:H172)</f>
        <v>6908.9999999999991</v>
      </c>
      <c r="I173" s="190">
        <f t="shared" si="39"/>
        <v>126.84684749390401</v>
      </c>
      <c r="J173" s="81">
        <f>SUM(J157:J172)</f>
        <v>7475.7999999999984</v>
      </c>
    </row>
    <row r="174" spans="1:10" ht="7.5" customHeight="1" x14ac:dyDescent="0.2">
      <c r="A174" s="70"/>
      <c r="B174" s="71"/>
      <c r="C174" s="95"/>
      <c r="D174" s="95"/>
      <c r="E174" s="95"/>
      <c r="F174" s="95"/>
      <c r="G174" s="169"/>
      <c r="H174" s="95"/>
      <c r="I174" s="191"/>
      <c r="J174" s="87"/>
    </row>
    <row r="175" spans="1:10" x14ac:dyDescent="0.2">
      <c r="A175" s="9">
        <v>3719</v>
      </c>
      <c r="B175" s="31" t="s">
        <v>228</v>
      </c>
      <c r="C175" s="52">
        <v>0</v>
      </c>
      <c r="D175" s="52">
        <v>50</v>
      </c>
      <c r="E175" s="52">
        <v>50</v>
      </c>
      <c r="F175" s="52">
        <v>80</v>
      </c>
      <c r="G175" s="166">
        <f>F175/D175*100</f>
        <v>160</v>
      </c>
      <c r="H175" s="97">
        <f>F175-D175</f>
        <v>30</v>
      </c>
      <c r="I175" s="186">
        <f>F175/E175*100</f>
        <v>160</v>
      </c>
      <c r="J175" s="86">
        <f>F175-E175</f>
        <v>30</v>
      </c>
    </row>
    <row r="176" spans="1:10" x14ac:dyDescent="0.2">
      <c r="A176" s="9">
        <v>3721</v>
      </c>
      <c r="B176" s="31" t="s">
        <v>117</v>
      </c>
      <c r="C176" s="52">
        <v>58.5</v>
      </c>
      <c r="D176" s="52">
        <v>60</v>
      </c>
      <c r="E176" s="52">
        <v>60</v>
      </c>
      <c r="F176" s="52">
        <v>60</v>
      </c>
      <c r="G176" s="166">
        <f t="shared" si="40"/>
        <v>100</v>
      </c>
      <c r="H176" s="97">
        <f t="shared" ref="H176:H184" si="41">F176-D176</f>
        <v>0</v>
      </c>
      <c r="I176" s="186">
        <f t="shared" ref="I176:I184" si="42">F176/E176*100</f>
        <v>100</v>
      </c>
      <c r="J176" s="86">
        <f t="shared" ref="J176:J184" si="43">F176-E176</f>
        <v>0</v>
      </c>
    </row>
    <row r="177" spans="1:10" x14ac:dyDescent="0.2">
      <c r="A177" s="9" t="s">
        <v>19</v>
      </c>
      <c r="B177" s="2" t="s">
        <v>118</v>
      </c>
      <c r="C177" s="92">
        <v>3813.8</v>
      </c>
      <c r="D177" s="92">
        <v>4945</v>
      </c>
      <c r="E177" s="92">
        <v>4981.5</v>
      </c>
      <c r="F177" s="92">
        <v>5628.6</v>
      </c>
      <c r="G177" s="166">
        <f t="shared" si="40"/>
        <v>113.82406471183013</v>
      </c>
      <c r="H177" s="97">
        <f t="shared" si="41"/>
        <v>683.60000000000036</v>
      </c>
      <c r="I177" s="186">
        <f t="shared" si="42"/>
        <v>112.99006323396567</v>
      </c>
      <c r="J177" s="86">
        <f t="shared" si="43"/>
        <v>647.10000000000036</v>
      </c>
    </row>
    <row r="178" spans="1:10" x14ac:dyDescent="0.2">
      <c r="A178" s="9">
        <v>3725</v>
      </c>
      <c r="B178" s="2" t="s">
        <v>119</v>
      </c>
      <c r="C178" s="52">
        <v>91.4</v>
      </c>
      <c r="D178" s="52">
        <v>490</v>
      </c>
      <c r="E178" s="52">
        <v>485</v>
      </c>
      <c r="F178" s="52">
        <v>490</v>
      </c>
      <c r="G178" s="166">
        <f>F178/D178*100</f>
        <v>100</v>
      </c>
      <c r="H178" s="97">
        <f>F178-D178</f>
        <v>0</v>
      </c>
      <c r="I178" s="186">
        <f>F178/E178*100</f>
        <v>101.03092783505154</v>
      </c>
      <c r="J178" s="86">
        <f>F178-E178</f>
        <v>5</v>
      </c>
    </row>
    <row r="179" spans="1:10" s="113" customFormat="1" x14ac:dyDescent="0.2">
      <c r="A179" s="27">
        <v>3723</v>
      </c>
      <c r="B179" s="28" t="s">
        <v>250</v>
      </c>
      <c r="C179" s="102">
        <v>0</v>
      </c>
      <c r="D179" s="155">
        <v>100</v>
      </c>
      <c r="E179" s="155">
        <v>59</v>
      </c>
      <c r="F179" s="155">
        <v>0</v>
      </c>
      <c r="G179" s="199">
        <f>F179/D179*100</f>
        <v>0</v>
      </c>
      <c r="H179" s="110">
        <f t="shared" si="41"/>
        <v>-100</v>
      </c>
      <c r="I179" s="189">
        <f>F179/E179*100</f>
        <v>0</v>
      </c>
      <c r="J179" s="83">
        <f>F179-E179</f>
        <v>-59</v>
      </c>
    </row>
    <row r="180" spans="1:10" s="113" customFormat="1" x14ac:dyDescent="0.2">
      <c r="A180" s="27">
        <v>3725</v>
      </c>
      <c r="B180" s="28" t="s">
        <v>234</v>
      </c>
      <c r="C180" s="102">
        <v>0</v>
      </c>
      <c r="D180" s="102">
        <v>0</v>
      </c>
      <c r="E180" s="102">
        <v>200.6</v>
      </c>
      <c r="F180" s="102">
        <v>3250</v>
      </c>
      <c r="G180" s="171" t="s">
        <v>24</v>
      </c>
      <c r="H180" s="110">
        <f t="shared" si="41"/>
        <v>3250</v>
      </c>
      <c r="I180" s="189">
        <f>F180/E180*100</f>
        <v>1620.1395812562314</v>
      </c>
      <c r="J180" s="83">
        <f t="shared" si="43"/>
        <v>3049.4</v>
      </c>
    </row>
    <row r="181" spans="1:10" x14ac:dyDescent="0.2">
      <c r="A181" s="9">
        <v>3742</v>
      </c>
      <c r="B181" s="2" t="s">
        <v>120</v>
      </c>
      <c r="C181" s="92">
        <v>17</v>
      </c>
      <c r="D181" s="92">
        <v>255</v>
      </c>
      <c r="E181" s="92">
        <v>255</v>
      </c>
      <c r="F181" s="92">
        <v>235</v>
      </c>
      <c r="G181" s="166">
        <f t="shared" si="40"/>
        <v>92.156862745098039</v>
      </c>
      <c r="H181" s="97">
        <f t="shared" si="41"/>
        <v>-20</v>
      </c>
      <c r="I181" s="186">
        <f t="shared" si="42"/>
        <v>92.156862745098039</v>
      </c>
      <c r="J181" s="86">
        <f t="shared" si="43"/>
        <v>-20</v>
      </c>
    </row>
    <row r="182" spans="1:10" s="113" customFormat="1" x14ac:dyDescent="0.2">
      <c r="A182" s="27">
        <v>3742</v>
      </c>
      <c r="B182" s="28" t="s">
        <v>233</v>
      </c>
      <c r="C182" s="102">
        <v>203.9</v>
      </c>
      <c r="D182" s="102">
        <v>0</v>
      </c>
      <c r="E182" s="102">
        <v>0</v>
      </c>
      <c r="F182" s="102">
        <v>0</v>
      </c>
      <c r="G182" s="171" t="s">
        <v>24</v>
      </c>
      <c r="H182" s="110">
        <f t="shared" si="41"/>
        <v>0</v>
      </c>
      <c r="I182" s="189" t="s">
        <v>24</v>
      </c>
      <c r="J182" s="83">
        <f t="shared" si="43"/>
        <v>0</v>
      </c>
    </row>
    <row r="183" spans="1:10" x14ac:dyDescent="0.2">
      <c r="A183" s="9">
        <v>3744</v>
      </c>
      <c r="B183" s="2" t="s">
        <v>227</v>
      </c>
      <c r="C183" s="52">
        <v>23</v>
      </c>
      <c r="D183" s="52">
        <v>90</v>
      </c>
      <c r="E183" s="52">
        <v>105.5</v>
      </c>
      <c r="F183" s="52">
        <v>532.20000000000005</v>
      </c>
      <c r="G183" s="166">
        <f t="shared" si="40"/>
        <v>591.33333333333337</v>
      </c>
      <c r="H183" s="97">
        <f t="shared" si="41"/>
        <v>442.20000000000005</v>
      </c>
      <c r="I183" s="186">
        <f t="shared" si="42"/>
        <v>504.45497630331761</v>
      </c>
      <c r="J183" s="86">
        <f t="shared" si="43"/>
        <v>426.70000000000005</v>
      </c>
    </row>
    <row r="184" spans="1:10" x14ac:dyDescent="0.2">
      <c r="A184" s="9">
        <v>3745</v>
      </c>
      <c r="B184" s="2" t="s">
        <v>17</v>
      </c>
      <c r="C184" s="52">
        <v>1809.6</v>
      </c>
      <c r="D184" s="52">
        <v>2177</v>
      </c>
      <c r="E184" s="52">
        <v>1911.3</v>
      </c>
      <c r="F184" s="52">
        <v>2057</v>
      </c>
      <c r="G184" s="166">
        <f t="shared" si="40"/>
        <v>94.487827285254937</v>
      </c>
      <c r="H184" s="97">
        <f t="shared" si="41"/>
        <v>-120</v>
      </c>
      <c r="I184" s="186">
        <f t="shared" si="42"/>
        <v>107.62308376497671</v>
      </c>
      <c r="J184" s="86">
        <f t="shared" si="43"/>
        <v>145.70000000000005</v>
      </c>
    </row>
    <row r="185" spans="1:10" x14ac:dyDescent="0.2">
      <c r="A185" s="29" t="s">
        <v>121</v>
      </c>
      <c r="B185" s="30" t="s">
        <v>122</v>
      </c>
      <c r="C185" s="88">
        <f>SUM(C175:C184)</f>
        <v>6017.2000000000007</v>
      </c>
      <c r="D185" s="88">
        <f>SUM(D175:D184)</f>
        <v>8167</v>
      </c>
      <c r="E185" s="88">
        <f>SUM(E175:E184)</f>
        <v>8107.9000000000005</v>
      </c>
      <c r="F185" s="88">
        <f>SUM(F175:F184)</f>
        <v>12332.800000000001</v>
      </c>
      <c r="G185" s="168">
        <f>F185/D185*100</f>
        <v>151.00771397085836</v>
      </c>
      <c r="H185" s="88">
        <f>SUM(H175:H184)</f>
        <v>4165.8</v>
      </c>
      <c r="I185" s="190">
        <f>F185/E185*100</f>
        <v>152.10843744989455</v>
      </c>
      <c r="J185" s="88">
        <f>SUM(J175:J184)</f>
        <v>4224.9000000000005</v>
      </c>
    </row>
    <row r="186" spans="1:10" x14ac:dyDescent="0.2">
      <c r="A186" s="70"/>
      <c r="B186" s="71"/>
      <c r="C186" s="95"/>
      <c r="D186" s="95"/>
      <c r="E186" s="95"/>
      <c r="F186" s="95"/>
      <c r="G186" s="169"/>
      <c r="H186" s="95"/>
      <c r="I186" s="191"/>
      <c r="J186" s="87"/>
    </row>
    <row r="187" spans="1:10" x14ac:dyDescent="0.2">
      <c r="A187" s="9">
        <v>3900</v>
      </c>
      <c r="B187" s="2" t="s">
        <v>155</v>
      </c>
      <c r="C187" s="52">
        <v>35.299999999999997</v>
      </c>
      <c r="D187" s="52">
        <v>40</v>
      </c>
      <c r="E187" s="52">
        <v>487.09999999999997</v>
      </c>
      <c r="F187" s="52">
        <v>443.9</v>
      </c>
      <c r="G187" s="166">
        <f>F187/D187*100</f>
        <v>1109.75</v>
      </c>
      <c r="H187" s="97">
        <f>F187-D187</f>
        <v>403.9</v>
      </c>
      <c r="I187" s="186">
        <f>F187/E187*100</f>
        <v>91.13118456169164</v>
      </c>
      <c r="J187" s="86">
        <f>F187-E187</f>
        <v>-43.199999999999989</v>
      </c>
    </row>
    <row r="188" spans="1:10" s="113" customFormat="1" x14ac:dyDescent="0.2">
      <c r="A188" s="27">
        <v>3900</v>
      </c>
      <c r="B188" s="28" t="s">
        <v>155</v>
      </c>
      <c r="C188" s="102">
        <v>5.9</v>
      </c>
      <c r="D188" s="102">
        <v>317</v>
      </c>
      <c r="E188" s="102">
        <v>317</v>
      </c>
      <c r="F188" s="102">
        <v>0</v>
      </c>
      <c r="G188" s="171">
        <f>F188/D188*100</f>
        <v>0</v>
      </c>
      <c r="H188" s="110">
        <f>F188-D188</f>
        <v>-317</v>
      </c>
      <c r="I188" s="189">
        <f>F188/E188*100</f>
        <v>0</v>
      </c>
      <c r="J188" s="83">
        <f>F188-E188</f>
        <v>-317</v>
      </c>
    </row>
    <row r="189" spans="1:10" x14ac:dyDescent="0.2">
      <c r="A189" s="29">
        <v>3900</v>
      </c>
      <c r="B189" s="30" t="s">
        <v>155</v>
      </c>
      <c r="C189" s="88">
        <f>SUM(C187:C188)</f>
        <v>41.199999999999996</v>
      </c>
      <c r="D189" s="88">
        <f>SUM(D187:D188)</f>
        <v>357</v>
      </c>
      <c r="E189" s="88">
        <f>SUM(E187:E188)</f>
        <v>804.09999999999991</v>
      </c>
      <c r="F189" s="88">
        <f>SUM(F187:F188)</f>
        <v>443.9</v>
      </c>
      <c r="G189" s="168">
        <f>F189/D189*100</f>
        <v>124.34173669467788</v>
      </c>
      <c r="H189" s="88">
        <f>SUM(H187:H188)</f>
        <v>86.899999999999977</v>
      </c>
      <c r="I189" s="190">
        <f>F189/E189*100</f>
        <v>55.204576545205818</v>
      </c>
      <c r="J189" s="88">
        <f>SUM(J187:J188)</f>
        <v>-360.2</v>
      </c>
    </row>
    <row r="190" spans="1:10" x14ac:dyDescent="0.2">
      <c r="A190" s="70"/>
      <c r="B190" s="71"/>
      <c r="C190" s="95"/>
      <c r="D190" s="95"/>
      <c r="E190" s="95"/>
      <c r="F190" s="95"/>
      <c r="G190" s="169"/>
      <c r="H190" s="95"/>
      <c r="I190" s="191"/>
      <c r="J190" s="87"/>
    </row>
    <row r="191" spans="1:10" x14ac:dyDescent="0.2">
      <c r="A191" s="9">
        <v>4311</v>
      </c>
      <c r="B191" s="2" t="s">
        <v>167</v>
      </c>
      <c r="C191" s="52">
        <v>474.39999999999992</v>
      </c>
      <c r="D191" s="52">
        <v>581</v>
      </c>
      <c r="E191" s="52">
        <v>581</v>
      </c>
      <c r="F191" s="52">
        <v>582.1</v>
      </c>
      <c r="G191" s="166">
        <f>F191/D191*100</f>
        <v>100.18932874354563</v>
      </c>
      <c r="H191" s="97">
        <f>F191-D191</f>
        <v>1.1000000000000227</v>
      </c>
      <c r="I191" s="186">
        <f>F191/E191*100</f>
        <v>100.18932874354563</v>
      </c>
      <c r="J191" s="86">
        <f>F191-E191</f>
        <v>1.1000000000000227</v>
      </c>
    </row>
    <row r="192" spans="1:10" x14ac:dyDescent="0.2">
      <c r="A192" s="9">
        <v>4339</v>
      </c>
      <c r="B192" s="2" t="s">
        <v>168</v>
      </c>
      <c r="C192" s="52">
        <v>3842.2000000000003</v>
      </c>
      <c r="D192" s="52">
        <v>5313.7</v>
      </c>
      <c r="E192" s="52">
        <v>5357.7</v>
      </c>
      <c r="F192" s="52">
        <v>5545.7999999999993</v>
      </c>
      <c r="G192" s="166">
        <f>F192/D192*100</f>
        <v>104.36795453262322</v>
      </c>
      <c r="H192" s="97">
        <f>F192-D192</f>
        <v>232.09999999999945</v>
      </c>
      <c r="I192" s="186">
        <f>F192/E192*100</f>
        <v>103.51083487317318</v>
      </c>
      <c r="J192" s="86">
        <f>F192-E192</f>
        <v>188.09999999999945</v>
      </c>
    </row>
    <row r="193" spans="1:10" x14ac:dyDescent="0.2">
      <c r="A193" s="9">
        <v>4349</v>
      </c>
      <c r="B193" s="2" t="s">
        <v>229</v>
      </c>
      <c r="C193" s="52">
        <v>180</v>
      </c>
      <c r="D193" s="52">
        <v>360</v>
      </c>
      <c r="E193" s="52">
        <v>360</v>
      </c>
      <c r="F193" s="52">
        <v>435.6</v>
      </c>
      <c r="G193" s="166">
        <f>F193/D193*100</f>
        <v>121</v>
      </c>
      <c r="H193" s="97">
        <f>F193-D193</f>
        <v>75.600000000000023</v>
      </c>
      <c r="I193" s="186">
        <f>F193/E193*100</f>
        <v>121</v>
      </c>
      <c r="J193" s="86">
        <f>F193-E193</f>
        <v>75.600000000000023</v>
      </c>
    </row>
    <row r="194" spans="1:10" x14ac:dyDescent="0.2">
      <c r="A194" s="9" t="s">
        <v>21</v>
      </c>
      <c r="B194" s="2" t="s">
        <v>169</v>
      </c>
      <c r="C194" s="52">
        <v>21.299999999999983</v>
      </c>
      <c r="D194" s="52">
        <v>187.7</v>
      </c>
      <c r="E194" s="52">
        <v>152.70000000000005</v>
      </c>
      <c r="F194" s="52">
        <v>203</v>
      </c>
      <c r="G194" s="166">
        <f>F194/D194*100</f>
        <v>108.151305274374</v>
      </c>
      <c r="H194" s="97">
        <f>F194-D194</f>
        <v>15.300000000000011</v>
      </c>
      <c r="I194" s="186">
        <f>F194/E194*100</f>
        <v>132.94040602488536</v>
      </c>
      <c r="J194" s="86">
        <f>F194-E194</f>
        <v>50.299999999999955</v>
      </c>
    </row>
    <row r="195" spans="1:10" x14ac:dyDescent="0.2">
      <c r="A195" s="29" t="s">
        <v>123</v>
      </c>
      <c r="B195" s="30" t="s">
        <v>124</v>
      </c>
      <c r="C195" s="88">
        <f>SUM(C191:C194)</f>
        <v>4517.9000000000005</v>
      </c>
      <c r="D195" s="88">
        <f>SUM(D191:D194)</f>
        <v>6442.4</v>
      </c>
      <c r="E195" s="88">
        <f>SUM(E191:E194)</f>
        <v>6451.4</v>
      </c>
      <c r="F195" s="88">
        <f>SUM(F191:F194)</f>
        <v>6766.5</v>
      </c>
      <c r="G195" s="168">
        <f t="shared" ref="G195:G199" si="44">F195/D195*100</f>
        <v>105.03073388799207</v>
      </c>
      <c r="H195" s="88">
        <f>SUM(H191:H194)</f>
        <v>324.09999999999951</v>
      </c>
      <c r="I195" s="190">
        <f>F195/E195*100</f>
        <v>104.88421117896891</v>
      </c>
      <c r="J195" s="81">
        <f>SUM(J191:J194)</f>
        <v>315.09999999999945</v>
      </c>
    </row>
    <row r="196" spans="1:10" ht="9" customHeight="1" x14ac:dyDescent="0.2">
      <c r="A196" s="70"/>
      <c r="B196" s="71"/>
      <c r="C196" s="95"/>
      <c r="D196" s="95"/>
      <c r="E196" s="95"/>
      <c r="F196" s="95"/>
      <c r="G196" s="169"/>
      <c r="H196" s="95"/>
      <c r="I196" s="191"/>
      <c r="J196" s="87"/>
    </row>
    <row r="197" spans="1:10" x14ac:dyDescent="0.2">
      <c r="A197" s="9" t="s">
        <v>23</v>
      </c>
      <c r="B197" s="2" t="s">
        <v>20</v>
      </c>
      <c r="C197" s="52">
        <v>37</v>
      </c>
      <c r="D197" s="52">
        <v>522</v>
      </c>
      <c r="E197" s="52">
        <v>332.1</v>
      </c>
      <c r="F197" s="52">
        <v>524</v>
      </c>
      <c r="G197" s="166">
        <f t="shared" si="44"/>
        <v>100.38314176245211</v>
      </c>
      <c r="H197" s="97">
        <f>F197-D197</f>
        <v>2</v>
      </c>
      <c r="I197" s="186">
        <f t="shared" ref="I197:I202" si="45">F197/E197*100</f>
        <v>157.7838000602228</v>
      </c>
      <c r="J197" s="86">
        <f>F197-E197</f>
        <v>191.89999999999998</v>
      </c>
    </row>
    <row r="198" spans="1:10" x14ac:dyDescent="0.2">
      <c r="A198" s="9">
        <v>5311</v>
      </c>
      <c r="B198" s="2" t="s">
        <v>1</v>
      </c>
      <c r="C198" s="52">
        <v>1326.8999999999996</v>
      </c>
      <c r="D198" s="52">
        <v>1265.5999999999999</v>
      </c>
      <c r="E198" s="52">
        <v>1265.5999999999999</v>
      </c>
      <c r="F198" s="52">
        <v>1386.8</v>
      </c>
      <c r="G198" s="166">
        <f t="shared" si="44"/>
        <v>109.57648546144121</v>
      </c>
      <c r="H198" s="97">
        <f>F198-D198</f>
        <v>121.20000000000005</v>
      </c>
      <c r="I198" s="186">
        <f t="shared" si="45"/>
        <v>109.57648546144121</v>
      </c>
      <c r="J198" s="86">
        <f>F198-E198</f>
        <v>121.20000000000005</v>
      </c>
    </row>
    <row r="199" spans="1:10" x14ac:dyDescent="0.2">
      <c r="A199" s="9">
        <v>5512</v>
      </c>
      <c r="B199" s="2" t="s">
        <v>14</v>
      </c>
      <c r="C199" s="52">
        <v>340</v>
      </c>
      <c r="D199" s="52">
        <v>675</v>
      </c>
      <c r="E199" s="52">
        <v>960.89999999999986</v>
      </c>
      <c r="F199" s="52">
        <v>807</v>
      </c>
      <c r="G199" s="166">
        <f t="shared" si="44"/>
        <v>119.55555555555554</v>
      </c>
      <c r="H199" s="97">
        <f>F199-D199</f>
        <v>132</v>
      </c>
      <c r="I199" s="186">
        <f t="shared" si="45"/>
        <v>83.983765220106164</v>
      </c>
      <c r="J199" s="86">
        <f>F199-E199</f>
        <v>-153.89999999999986</v>
      </c>
    </row>
    <row r="200" spans="1:10" s="91" customFormat="1" x14ac:dyDescent="0.2">
      <c r="A200" s="25">
        <v>5512</v>
      </c>
      <c r="B200" s="26" t="s">
        <v>144</v>
      </c>
      <c r="C200" s="101">
        <v>201.8</v>
      </c>
      <c r="D200" s="101">
        <v>0</v>
      </c>
      <c r="E200" s="101">
        <v>0</v>
      </c>
      <c r="F200" s="101">
        <v>0</v>
      </c>
      <c r="G200" s="170" t="s">
        <v>24</v>
      </c>
      <c r="H200" s="97">
        <f>F200-D200</f>
        <v>0</v>
      </c>
      <c r="I200" s="192" t="s">
        <v>24</v>
      </c>
      <c r="J200" s="82">
        <f>F200-E200</f>
        <v>0</v>
      </c>
    </row>
    <row r="201" spans="1:10" x14ac:dyDescent="0.2">
      <c r="A201" s="27">
        <v>5512</v>
      </c>
      <c r="B201" s="28" t="s">
        <v>125</v>
      </c>
      <c r="C201" s="102">
        <v>1497</v>
      </c>
      <c r="D201" s="102">
        <v>900</v>
      </c>
      <c r="E201" s="102">
        <v>900</v>
      </c>
      <c r="F201" s="102">
        <v>1000</v>
      </c>
      <c r="G201" s="171">
        <f>F201/D201*100</f>
        <v>111.11111111111111</v>
      </c>
      <c r="H201" s="102">
        <f>F201-D201</f>
        <v>100</v>
      </c>
      <c r="I201" s="189">
        <f t="shared" si="45"/>
        <v>111.11111111111111</v>
      </c>
      <c r="J201" s="83">
        <f>F201-E201</f>
        <v>100</v>
      </c>
    </row>
    <row r="202" spans="1:10" x14ac:dyDescent="0.2">
      <c r="A202" s="29" t="s">
        <v>25</v>
      </c>
      <c r="B202" s="30" t="s">
        <v>126</v>
      </c>
      <c r="C202" s="88">
        <f>SUM(C197:C201)</f>
        <v>3402.7</v>
      </c>
      <c r="D202" s="88">
        <f>SUM(D197:D201)</f>
        <v>3362.6</v>
      </c>
      <c r="E202" s="88">
        <f>SUM(E197:E201)</f>
        <v>3458.5999999999995</v>
      </c>
      <c r="F202" s="88">
        <f>SUM(F197:F201)</f>
        <v>3717.8</v>
      </c>
      <c r="G202" s="168">
        <f t="shared" ref="G202:G219" si="46">F202/D202*100</f>
        <v>110.5632546243978</v>
      </c>
      <c r="H202" s="88">
        <f>SUM(H197:H201)</f>
        <v>355.20000000000005</v>
      </c>
      <c r="I202" s="190">
        <f t="shared" si="45"/>
        <v>107.49436188052972</v>
      </c>
      <c r="J202" s="81">
        <f>SUM(J197:J201)</f>
        <v>259.20000000000016</v>
      </c>
    </row>
    <row r="203" spans="1:10" ht="7.5" customHeight="1" x14ac:dyDescent="0.2">
      <c r="A203" s="70"/>
      <c r="B203" s="71"/>
      <c r="C203" s="95"/>
      <c r="D203" s="95"/>
      <c r="E203" s="95"/>
      <c r="F203" s="95"/>
      <c r="G203" s="169"/>
      <c r="H203" s="95"/>
      <c r="I203" s="191"/>
      <c r="J203" s="87"/>
    </row>
    <row r="204" spans="1:10" x14ac:dyDescent="0.2">
      <c r="A204" s="9">
        <v>6112</v>
      </c>
      <c r="B204" s="2" t="s">
        <v>127</v>
      </c>
      <c r="C204" s="52">
        <v>2695.5</v>
      </c>
      <c r="D204" s="52">
        <v>2720.1</v>
      </c>
      <c r="E204" s="52">
        <v>2722.1</v>
      </c>
      <c r="F204" s="52">
        <v>2900</v>
      </c>
      <c r="G204" s="166">
        <f t="shared" si="46"/>
        <v>106.61372743649132</v>
      </c>
      <c r="H204" s="97">
        <f t="shared" ref="H204:H219" si="47">F204-D204</f>
        <v>179.90000000000009</v>
      </c>
      <c r="I204" s="186">
        <f t="shared" ref="I204:I219" si="48">F204/E204*100</f>
        <v>106.53539546673525</v>
      </c>
      <c r="J204" s="86">
        <f t="shared" ref="J204:J215" si="49">F204-E204</f>
        <v>177.90000000000009</v>
      </c>
    </row>
    <row r="205" spans="1:10" x14ac:dyDescent="0.2">
      <c r="A205" s="27">
        <v>6112</v>
      </c>
      <c r="B205" s="28" t="s">
        <v>235</v>
      </c>
      <c r="C205" s="102">
        <v>157.6</v>
      </c>
      <c r="D205" s="102">
        <v>0</v>
      </c>
      <c r="E205" s="102"/>
      <c r="F205" s="102">
        <v>0</v>
      </c>
      <c r="G205" s="171" t="s">
        <v>24</v>
      </c>
      <c r="H205" s="110">
        <f t="shared" si="47"/>
        <v>0</v>
      </c>
      <c r="I205" s="189" t="s">
        <v>24</v>
      </c>
      <c r="J205" s="83">
        <f t="shared" si="49"/>
        <v>0</v>
      </c>
    </row>
    <row r="206" spans="1:10" s="54" customFormat="1" x14ac:dyDescent="0.2">
      <c r="A206" s="9">
        <v>6114</v>
      </c>
      <c r="B206" s="2" t="s">
        <v>211</v>
      </c>
      <c r="C206" s="92">
        <v>201.7</v>
      </c>
      <c r="D206" s="92">
        <v>0</v>
      </c>
      <c r="E206" s="92">
        <v>0</v>
      </c>
      <c r="F206" s="92">
        <v>0</v>
      </c>
      <c r="G206" s="166" t="s">
        <v>24</v>
      </c>
      <c r="H206" s="97">
        <f t="shared" si="47"/>
        <v>0</v>
      </c>
      <c r="I206" s="186" t="s">
        <v>24</v>
      </c>
      <c r="J206" s="86">
        <f t="shared" si="49"/>
        <v>0</v>
      </c>
    </row>
    <row r="207" spans="1:10" x14ac:dyDescent="0.2">
      <c r="A207" s="9">
        <v>6115</v>
      </c>
      <c r="B207" s="2" t="s">
        <v>210</v>
      </c>
      <c r="C207" s="52">
        <v>243.3</v>
      </c>
      <c r="D207" s="52">
        <v>0</v>
      </c>
      <c r="E207" s="52">
        <v>0</v>
      </c>
      <c r="F207" s="52">
        <v>180</v>
      </c>
      <c r="G207" s="166" t="s">
        <v>24</v>
      </c>
      <c r="H207" s="97">
        <f t="shared" si="47"/>
        <v>180</v>
      </c>
      <c r="I207" s="186" t="s">
        <v>24</v>
      </c>
      <c r="J207" s="86">
        <f t="shared" si="49"/>
        <v>180</v>
      </c>
    </row>
    <row r="208" spans="1:10" x14ac:dyDescent="0.2">
      <c r="A208" s="9">
        <v>6117</v>
      </c>
      <c r="B208" s="2" t="s">
        <v>237</v>
      </c>
      <c r="C208" s="52">
        <v>0</v>
      </c>
      <c r="D208" s="52">
        <v>200</v>
      </c>
      <c r="E208" s="52">
        <v>221</v>
      </c>
      <c r="F208" s="52">
        <v>0</v>
      </c>
      <c r="G208" s="166">
        <f>F208/D208*100</f>
        <v>0</v>
      </c>
      <c r="H208" s="97">
        <f t="shared" si="47"/>
        <v>-200</v>
      </c>
      <c r="I208" s="186">
        <f t="shared" ref="I208:I212" si="50">F208/E208*100</f>
        <v>0</v>
      </c>
      <c r="J208" s="86">
        <f t="shared" si="49"/>
        <v>-221</v>
      </c>
    </row>
    <row r="209" spans="1:10" s="54" customFormat="1" x14ac:dyDescent="0.2">
      <c r="A209" s="9">
        <v>6118</v>
      </c>
      <c r="B209" s="2" t="s">
        <v>212</v>
      </c>
      <c r="C209" s="92">
        <v>230.2</v>
      </c>
      <c r="D209" s="92">
        <v>0</v>
      </c>
      <c r="E209" s="92">
        <v>0</v>
      </c>
      <c r="F209" s="92">
        <v>0</v>
      </c>
      <c r="G209" s="166" t="s">
        <v>24</v>
      </c>
      <c r="H209" s="97">
        <f t="shared" si="47"/>
        <v>0</v>
      </c>
      <c r="I209" s="186" t="s">
        <v>24</v>
      </c>
      <c r="J209" s="86">
        <f t="shared" si="49"/>
        <v>0</v>
      </c>
    </row>
    <row r="210" spans="1:10" s="68" customFormat="1" x14ac:dyDescent="0.2">
      <c r="A210" s="9">
        <v>6171</v>
      </c>
      <c r="B210" s="2" t="s">
        <v>16</v>
      </c>
      <c r="C210" s="92">
        <v>35894.259999999995</v>
      </c>
      <c r="D210" s="92">
        <v>40731.1</v>
      </c>
      <c r="E210" s="92">
        <v>40875.499999999993</v>
      </c>
      <c r="F210" s="92">
        <v>41537.1</v>
      </c>
      <c r="G210" s="166">
        <f>F210/D210*100</f>
        <v>101.9788318999487</v>
      </c>
      <c r="H210" s="97">
        <f t="shared" si="47"/>
        <v>806</v>
      </c>
      <c r="I210" s="186">
        <f t="shared" si="50"/>
        <v>101.61857347310739</v>
      </c>
      <c r="J210" s="86">
        <f t="shared" si="49"/>
        <v>661.60000000000582</v>
      </c>
    </row>
    <row r="211" spans="1:10" s="68" customFormat="1" x14ac:dyDescent="0.2">
      <c r="A211" s="9">
        <v>6171</v>
      </c>
      <c r="B211" s="2" t="s">
        <v>333</v>
      </c>
      <c r="C211" s="92">
        <v>0</v>
      </c>
      <c r="D211" s="92">
        <v>0</v>
      </c>
      <c r="E211" s="92">
        <v>2182.6</v>
      </c>
      <c r="F211" s="92">
        <v>2300</v>
      </c>
      <c r="G211" s="166" t="s">
        <v>24</v>
      </c>
      <c r="H211" s="97">
        <f>F211-D211</f>
        <v>2300</v>
      </c>
      <c r="I211" s="186">
        <f t="shared" si="50"/>
        <v>105.37890589205534</v>
      </c>
      <c r="J211" s="86">
        <f>F211-E211</f>
        <v>117.40000000000009</v>
      </c>
    </row>
    <row r="212" spans="1:10" x14ac:dyDescent="0.2">
      <c r="A212" s="9">
        <v>6171</v>
      </c>
      <c r="B212" s="2" t="s">
        <v>172</v>
      </c>
      <c r="C212" s="52">
        <v>3507.5</v>
      </c>
      <c r="D212" s="52">
        <v>1446</v>
      </c>
      <c r="E212" s="52">
        <v>1701.9999999999995</v>
      </c>
      <c r="F212" s="52">
        <v>3322.9</v>
      </c>
      <c r="G212" s="166">
        <f>F212/D212*100</f>
        <v>229.79944674965424</v>
      </c>
      <c r="H212" s="97">
        <f t="shared" si="47"/>
        <v>1876.9</v>
      </c>
      <c r="I212" s="186">
        <f t="shared" si="50"/>
        <v>195.23501762632202</v>
      </c>
      <c r="J212" s="86">
        <f t="shared" si="49"/>
        <v>1620.9000000000005</v>
      </c>
    </row>
    <row r="213" spans="1:10" x14ac:dyDescent="0.2">
      <c r="A213" s="27">
        <v>6171</v>
      </c>
      <c r="B213" s="28" t="s">
        <v>220</v>
      </c>
      <c r="C213" s="102">
        <v>573.6</v>
      </c>
      <c r="D213" s="102">
        <v>300</v>
      </c>
      <c r="E213" s="102">
        <v>300.60000000000002</v>
      </c>
      <c r="F213" s="102">
        <v>1300</v>
      </c>
      <c r="G213" s="171">
        <f t="shared" si="46"/>
        <v>433.33333333333331</v>
      </c>
      <c r="H213" s="97">
        <f t="shared" si="47"/>
        <v>1000</v>
      </c>
      <c r="I213" s="189">
        <f t="shared" si="48"/>
        <v>432.4683965402528</v>
      </c>
      <c r="J213" s="83">
        <f t="shared" si="49"/>
        <v>999.4</v>
      </c>
    </row>
    <row r="214" spans="1:10" s="91" customFormat="1" x14ac:dyDescent="0.2">
      <c r="A214" s="25">
        <v>6171</v>
      </c>
      <c r="B214" s="26" t="s">
        <v>128</v>
      </c>
      <c r="C214" s="100">
        <v>301.10000000000002</v>
      </c>
      <c r="D214" s="100">
        <v>483.09999999999997</v>
      </c>
      <c r="E214" s="100">
        <v>455.09999999999997</v>
      </c>
      <c r="F214" s="100">
        <v>545</v>
      </c>
      <c r="G214" s="170">
        <f t="shared" si="46"/>
        <v>112.81308217760299</v>
      </c>
      <c r="H214" s="97">
        <f t="shared" si="47"/>
        <v>61.900000000000034</v>
      </c>
      <c r="I214" s="192">
        <f t="shared" si="48"/>
        <v>119.75390024170514</v>
      </c>
      <c r="J214" s="82">
        <f t="shared" si="49"/>
        <v>89.900000000000034</v>
      </c>
    </row>
    <row r="215" spans="1:10" x14ac:dyDescent="0.2">
      <c r="A215" s="9">
        <v>6171</v>
      </c>
      <c r="B215" s="2" t="s">
        <v>13</v>
      </c>
      <c r="C215" s="52">
        <v>1044.9000000000001</v>
      </c>
      <c r="D215" s="52">
        <v>990</v>
      </c>
      <c r="E215" s="52">
        <v>990</v>
      </c>
      <c r="F215" s="52">
        <v>1180</v>
      </c>
      <c r="G215" s="166">
        <f t="shared" si="46"/>
        <v>119.19191919191918</v>
      </c>
      <c r="H215" s="97">
        <f t="shared" si="47"/>
        <v>190</v>
      </c>
      <c r="I215" s="186">
        <f t="shared" si="48"/>
        <v>119.19191919191918</v>
      </c>
      <c r="J215" s="86">
        <f t="shared" si="49"/>
        <v>190</v>
      </c>
    </row>
    <row r="216" spans="1:10" x14ac:dyDescent="0.2">
      <c r="A216" s="29" t="s">
        <v>129</v>
      </c>
      <c r="B216" s="30" t="s">
        <v>130</v>
      </c>
      <c r="C216" s="88">
        <f>SUM(C204:C215)</f>
        <v>44849.659999999996</v>
      </c>
      <c r="D216" s="88">
        <f>SUM(D204:D215)</f>
        <v>46870.299999999996</v>
      </c>
      <c r="E216" s="88">
        <f>SUM(E204:E215)</f>
        <v>49448.899999999987</v>
      </c>
      <c r="F216" s="88">
        <f>SUM(F204:F215)</f>
        <v>53265</v>
      </c>
      <c r="G216" s="168">
        <f t="shared" si="46"/>
        <v>113.64339464436968</v>
      </c>
      <c r="H216" s="88">
        <f t="shared" si="47"/>
        <v>6394.7000000000044</v>
      </c>
      <c r="I216" s="190">
        <f t="shared" si="48"/>
        <v>107.71725963570478</v>
      </c>
      <c r="J216" s="81">
        <f>SUM(J204:J215)</f>
        <v>3816.1000000000067</v>
      </c>
    </row>
    <row r="217" spans="1:10" x14ac:dyDescent="0.2">
      <c r="A217" s="9">
        <v>6310</v>
      </c>
      <c r="B217" s="2" t="s">
        <v>131</v>
      </c>
      <c r="C217" s="52">
        <v>99.8</v>
      </c>
      <c r="D217" s="52">
        <v>121</v>
      </c>
      <c r="E217" s="52">
        <v>221</v>
      </c>
      <c r="F217" s="52">
        <v>186</v>
      </c>
      <c r="G217" s="166">
        <f t="shared" si="46"/>
        <v>153.71900826446281</v>
      </c>
      <c r="H217" s="97">
        <f t="shared" si="47"/>
        <v>65</v>
      </c>
      <c r="I217" s="186">
        <f t="shared" si="48"/>
        <v>84.162895927601809</v>
      </c>
      <c r="J217" s="86">
        <f>F217-E217</f>
        <v>-35</v>
      </c>
    </row>
    <row r="218" spans="1:10" x14ac:dyDescent="0.2">
      <c r="A218" s="9">
        <v>6320</v>
      </c>
      <c r="B218" s="2" t="s">
        <v>132</v>
      </c>
      <c r="C218" s="52">
        <v>217.5</v>
      </c>
      <c r="D218" s="52">
        <v>230</v>
      </c>
      <c r="E218" s="52">
        <v>230</v>
      </c>
      <c r="F218" s="52">
        <v>230</v>
      </c>
      <c r="G218" s="166">
        <f t="shared" si="46"/>
        <v>100</v>
      </c>
      <c r="H218" s="97">
        <f t="shared" si="47"/>
        <v>0</v>
      </c>
      <c r="I218" s="186">
        <f t="shared" si="48"/>
        <v>100</v>
      </c>
      <c r="J218" s="86">
        <f>F218-E218</f>
        <v>0</v>
      </c>
    </row>
    <row r="219" spans="1:10" x14ac:dyDescent="0.2">
      <c r="A219" s="9">
        <v>6399</v>
      </c>
      <c r="B219" s="2" t="s">
        <v>133</v>
      </c>
      <c r="C219" s="52">
        <v>3382.2</v>
      </c>
      <c r="D219" s="52">
        <v>3250</v>
      </c>
      <c r="E219" s="52">
        <v>3282.4</v>
      </c>
      <c r="F219" s="52">
        <v>3400</v>
      </c>
      <c r="G219" s="166">
        <f t="shared" si="46"/>
        <v>104.61538461538463</v>
      </c>
      <c r="H219" s="97">
        <f t="shared" si="47"/>
        <v>150</v>
      </c>
      <c r="I219" s="186">
        <f t="shared" si="48"/>
        <v>103.58274433341457</v>
      </c>
      <c r="J219" s="86">
        <f>F219-E219</f>
        <v>117.59999999999991</v>
      </c>
    </row>
    <row r="220" spans="1:10" x14ac:dyDescent="0.2">
      <c r="A220" s="29" t="s">
        <v>29</v>
      </c>
      <c r="B220" s="30" t="s">
        <v>134</v>
      </c>
      <c r="C220" s="88">
        <f>SUM(C217:C219)</f>
        <v>3699.5</v>
      </c>
      <c r="D220" s="88">
        <f>SUM(D217:D219)</f>
        <v>3601</v>
      </c>
      <c r="E220" s="88">
        <f>SUM(E217:E219)</f>
        <v>3733.4</v>
      </c>
      <c r="F220" s="88">
        <f>SUM(F217:F219)</f>
        <v>3816</v>
      </c>
      <c r="G220" s="168">
        <f>F220/D220*100</f>
        <v>105.97056373229658</v>
      </c>
      <c r="H220" s="88">
        <f>F220-D220</f>
        <v>215</v>
      </c>
      <c r="I220" s="190">
        <f>F220/E220*100</f>
        <v>102.21246049177692</v>
      </c>
      <c r="J220" s="81">
        <f>SUM(J217:J219)</f>
        <v>82.599999999999909</v>
      </c>
    </row>
    <row r="221" spans="1:10" x14ac:dyDescent="0.2">
      <c r="A221" s="70"/>
      <c r="B221" s="71"/>
      <c r="C221" s="95"/>
      <c r="D221" s="95"/>
      <c r="E221" s="95"/>
      <c r="F221" s="95"/>
      <c r="G221" s="169"/>
      <c r="H221" s="95"/>
      <c r="I221" s="191"/>
      <c r="J221" s="87"/>
    </row>
    <row r="222" spans="1:10" x14ac:dyDescent="0.2">
      <c r="A222" s="9">
        <v>6402</v>
      </c>
      <c r="B222" s="2" t="s">
        <v>180</v>
      </c>
      <c r="C222" s="52">
        <v>58</v>
      </c>
      <c r="D222" s="52">
        <v>0</v>
      </c>
      <c r="E222" s="52">
        <v>395</v>
      </c>
      <c r="F222" s="52">
        <v>16.3</v>
      </c>
      <c r="G222" s="166" t="s">
        <v>24</v>
      </c>
      <c r="H222" s="97">
        <f>F222-D222</f>
        <v>16.3</v>
      </c>
      <c r="I222" s="186">
        <f>F222/E222*100</f>
        <v>4.1265822784810124</v>
      </c>
      <c r="J222" s="86">
        <f>F222-E222</f>
        <v>-378.7</v>
      </c>
    </row>
    <row r="223" spans="1:10" x14ac:dyDescent="0.2">
      <c r="A223" s="9">
        <v>6409</v>
      </c>
      <c r="B223" s="2" t="s">
        <v>181</v>
      </c>
      <c r="C223" s="52">
        <v>0</v>
      </c>
      <c r="D223" s="52">
        <v>200</v>
      </c>
      <c r="E223" s="52">
        <v>0</v>
      </c>
      <c r="F223" s="52">
        <v>200</v>
      </c>
      <c r="G223" s="166">
        <f>F223/D223*100</f>
        <v>100</v>
      </c>
      <c r="H223" s="97">
        <f>F223-D223</f>
        <v>0</v>
      </c>
      <c r="I223" s="186" t="s">
        <v>24</v>
      </c>
      <c r="J223" s="86">
        <f>F223-E223</f>
        <v>200</v>
      </c>
    </row>
    <row r="224" spans="1:10" hidden="1" x14ac:dyDescent="0.2">
      <c r="A224" s="143" t="s">
        <v>11</v>
      </c>
      <c r="B224" s="133" t="s">
        <v>241</v>
      </c>
      <c r="C224" s="134"/>
      <c r="D224" s="134"/>
      <c r="E224" s="134"/>
      <c r="F224" s="134">
        <v>0</v>
      </c>
      <c r="G224" s="173"/>
      <c r="H224" s="144"/>
      <c r="I224" s="195"/>
      <c r="J224" s="145"/>
    </row>
    <row r="225" spans="1:10" x14ac:dyDescent="0.2">
      <c r="A225" s="27">
        <v>6409</v>
      </c>
      <c r="B225" s="28" t="s">
        <v>240</v>
      </c>
      <c r="C225" s="102">
        <v>0</v>
      </c>
      <c r="D225" s="102">
        <v>500</v>
      </c>
      <c r="E225" s="102">
        <v>0</v>
      </c>
      <c r="F225" s="102">
        <v>4870.1000000000004</v>
      </c>
      <c r="G225" s="171">
        <f>F225/D225*100</f>
        <v>974.02000000000021</v>
      </c>
      <c r="H225" s="97">
        <f>F225-D225</f>
        <v>4370.1000000000004</v>
      </c>
      <c r="I225" s="189" t="s">
        <v>24</v>
      </c>
      <c r="J225" s="83">
        <f>F225-E225</f>
        <v>4870.1000000000004</v>
      </c>
    </row>
    <row r="226" spans="1:10" x14ac:dyDescent="0.2">
      <c r="A226" s="29" t="s">
        <v>213</v>
      </c>
      <c r="B226" s="30" t="s">
        <v>214</v>
      </c>
      <c r="C226" s="88">
        <f>SUM(C222:C225)</f>
        <v>58</v>
      </c>
      <c r="D226" s="88">
        <f>SUM(D222:D225)</f>
        <v>700</v>
      </c>
      <c r="E226" s="88">
        <f>SUM(E222:E225)</f>
        <v>395</v>
      </c>
      <c r="F226" s="88">
        <f>SUM(F222:F225)</f>
        <v>5086.4000000000005</v>
      </c>
      <c r="G226" s="168">
        <f>F226/D226*100</f>
        <v>726.62857142857149</v>
      </c>
      <c r="H226" s="88">
        <f>SUM(H222:H225)</f>
        <v>4386.4000000000005</v>
      </c>
      <c r="I226" s="190" t="s">
        <v>24</v>
      </c>
      <c r="J226" s="81">
        <f>SUM(J222:J225)</f>
        <v>4691.4000000000005</v>
      </c>
    </row>
    <row r="227" spans="1:10" x14ac:dyDescent="0.2">
      <c r="A227" s="70"/>
      <c r="B227" s="71"/>
      <c r="C227" s="95"/>
      <c r="D227" s="95"/>
      <c r="E227" s="95"/>
      <c r="F227" s="95"/>
      <c r="G227" s="169"/>
      <c r="H227" s="95"/>
      <c r="I227" s="191"/>
      <c r="J227" s="87"/>
    </row>
    <row r="228" spans="1:10" s="8" customFormat="1" ht="16.5" customHeight="1" x14ac:dyDescent="0.2">
      <c r="A228" s="56" t="s">
        <v>135</v>
      </c>
      <c r="B228" s="57" t="s">
        <v>136</v>
      </c>
      <c r="C228" s="58">
        <f>SUM(C230-C229)</f>
        <v>100275.39899999998</v>
      </c>
      <c r="D228" s="58">
        <f>SUM(D230-D229)</f>
        <v>105876.5</v>
      </c>
      <c r="E228" s="58">
        <f>SUM(E230-E229)</f>
        <v>125859.29999999999</v>
      </c>
      <c r="F228" s="58">
        <f>SUM(F230-F229)</f>
        <v>114538.09999999998</v>
      </c>
      <c r="G228" s="159">
        <f>F228/D228*100</f>
        <v>108.18085221933099</v>
      </c>
      <c r="H228" s="58">
        <f>SUM(H230-H229)</f>
        <v>8661.6000000000058</v>
      </c>
      <c r="I228" s="181">
        <f>F228/E228*100</f>
        <v>91.004876079876482</v>
      </c>
      <c r="J228" s="74">
        <f>SUM(J230-J229)</f>
        <v>-11321.199999999993</v>
      </c>
    </row>
    <row r="229" spans="1:10" s="8" customFormat="1" ht="16.5" customHeight="1" x14ac:dyDescent="0.2">
      <c r="A229" s="59" t="s">
        <v>137</v>
      </c>
      <c r="B229" s="60" t="s">
        <v>138</v>
      </c>
      <c r="C229" s="103">
        <f>SUM(C93,C104,C105,C106,C113,C114,C119,C120,C123,C127,C129,C130,C134,C137,C145,C148,C153,C158,C161,C163,C165,C166,C168,C170,C171,C172,C179,C180,C182,C188,C201,C205,C213,C225)</f>
        <v>56791.000000000007</v>
      </c>
      <c r="D229" s="103">
        <f>SUM(D93,D104,D105,D106,D113,D114,D119,D120,D123,D127,D129,D130,D134,D137,D145,D148,D153,D158,D161,D163,D165,D166,D168,D170,D171,D172,D179,D180,D182,D188,D201,D205,D213,D225)</f>
        <v>69673</v>
      </c>
      <c r="E229" s="103">
        <f>SUM(E93,E104,E105,E106,E113,E114,E119,E120,E123,E127,E129,E130,E134,E137,E145,E148,E153,E158,E161,E163,E165,E166,E168,E170,E171,E172,E179,E180,E182,E188,E201,E205,E213,E225)</f>
        <v>56187</v>
      </c>
      <c r="F229" s="103">
        <f>SUM(F93,F104,F105,F106,F113,F114,F119,F120,F123,F127,F129,F130,F134,F137,F145,F148,F153,F158,F161,F163,F165,F166,F168,F170,F171,F172,F179,F180,F182,F188,F201,F205,F213,F225)</f>
        <v>57307.1</v>
      </c>
      <c r="G229" s="174">
        <f>F229/D229*100</f>
        <v>82.251517804601491</v>
      </c>
      <c r="H229" s="103">
        <f>SUM(H93,H104,H105,H106,H113,H114,H119,H120,H123,H127,H129,H130,H134,H137,H145,H148,H153,H158,H161,H163,H165,H166,H168,H170,H171,H172,H179,H180,H182,H188,H201,H205,H213,H225)</f>
        <v>-12365.9</v>
      </c>
      <c r="I229" s="196">
        <f>F229/E229*100</f>
        <v>101.99352163311799</v>
      </c>
      <c r="J229" s="103">
        <f>SUM(J93,J104,J105,J106,J113,J114,J119,J120,J123,J127,J129,J130,J134,J137,J145,J148,J153,J158,J161,J163,J165,J166,J168,J170,J171,J172,J179,J180,J182,J188,J201,J205,J213,J225)</f>
        <v>1120.099999999999</v>
      </c>
    </row>
    <row r="230" spans="1:10" ht="19.5" customHeight="1" x14ac:dyDescent="0.2">
      <c r="A230" s="32"/>
      <c r="B230" s="33" t="s">
        <v>139</v>
      </c>
      <c r="C230" s="104">
        <f>SUM(C94+C107+C115+C121+C123+C142+C146+C155+C173+C185+C189+C195+C202+C216+C220+C226)</f>
        <v>157066.39899999998</v>
      </c>
      <c r="D230" s="104">
        <f>SUM(D94+D107+D115+D121+D123+D142+D146+D155+D173+D185+D189+D195+D202+D216+D220+D226)</f>
        <v>175549.5</v>
      </c>
      <c r="E230" s="104">
        <f>SUM(E94+E107+E115+E121+E123+E142+E146+E155+E173+E185+E189+E195+E202+E216+E220+E226)</f>
        <v>182046.3</v>
      </c>
      <c r="F230" s="104">
        <f>SUM(F94+F107+F115+F121+F123+F142+F146+F155+F173+F185+F189+F195+F202+F216+F220+F226)</f>
        <v>171845.19999999998</v>
      </c>
      <c r="G230" s="175">
        <f>F230/D230*100</f>
        <v>97.889882910518111</v>
      </c>
      <c r="H230" s="104">
        <f>SUM(H94+H107+H115+H121+H123+H142+H146+H155+H173+H185+H189+H195+H202+H216+H220+H226)</f>
        <v>-3704.2999999999929</v>
      </c>
      <c r="I230" s="197">
        <f>F230/E230*100</f>
        <v>94.396425524715411</v>
      </c>
      <c r="J230" s="104">
        <f>SUM(J94+J107+J115+J121+J123+J142+J146+J155+J173+J185+J189+J195+J202+J216+J220+J226)</f>
        <v>-10201.099999999995</v>
      </c>
    </row>
    <row r="231" spans="1:10" s="65" customFormat="1" x14ac:dyDescent="0.2">
      <c r="A231" s="64"/>
      <c r="C231" s="89"/>
      <c r="D231" s="51"/>
      <c r="E231" s="84"/>
      <c r="F231" s="156"/>
      <c r="G231" s="176"/>
      <c r="H231" s="51"/>
      <c r="I231" s="198"/>
      <c r="J231" s="84"/>
    </row>
  </sheetData>
  <pageMargins left="0.43307086614173229" right="0.23622047244094491" top="1.1417322834645669" bottom="0.55118110236220474" header="0.31496062992125984" footer="0.31496062992125984"/>
  <pageSetup paperSize="9" scale="79" fitToHeight="5" orientation="landscape" r:id="rId1"/>
  <headerFooter>
    <oddHeader>&amp;LFinanční odbor
Městského úřadu Valašské Klobouky
&amp;"-,Tučné"&amp;14
Návrh rozpočtu města Valašské Klobouky na rok 2020 v tis. Kč</oddHeader>
    <oddFooter>&amp;C&amp;P/&amp;N</oddFooter>
  </headerFooter>
  <ignoredErrors>
    <ignoredError sqref="G24:G25 G173 G94:H94 G64:G65 G70:G71 G82:G84 G87:G88 H115 G142:H142 H121 G146:H146 G155 G185 G195 G202:H202 G228:H228 G231:H231 G230 G220:H220 G229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8"/>
  <sheetViews>
    <sheetView showGridLines="0" workbookViewId="0">
      <pane ySplit="2" topLeftCell="A3" activePane="bottomLeft" state="frozen"/>
      <selection pane="bottomLeft" activeCell="F33" sqref="F33"/>
    </sheetView>
  </sheetViews>
  <sheetFormatPr defaultColWidth="9.140625" defaultRowHeight="12.75" x14ac:dyDescent="0.2"/>
  <cols>
    <col min="1" max="4" width="7.28515625" style="39" customWidth="1"/>
    <col min="5" max="5" width="57.42578125" style="39" customWidth="1"/>
    <col min="6" max="6" width="13.5703125" style="129" customWidth="1"/>
    <col min="7" max="7" width="13.140625" style="39" customWidth="1"/>
    <col min="8" max="9" width="13.7109375" style="39" customWidth="1"/>
    <col min="10" max="10" width="37.7109375" style="39" customWidth="1"/>
    <col min="11" max="11" width="16.140625" style="39" customWidth="1"/>
    <col min="12" max="16384" width="9.140625" style="39"/>
  </cols>
  <sheetData>
    <row r="1" spans="1:11" x14ac:dyDescent="0.2">
      <c r="A1" s="115" t="s">
        <v>162</v>
      </c>
      <c r="B1" s="115"/>
      <c r="C1" s="115"/>
      <c r="D1" s="115"/>
      <c r="E1" s="114"/>
      <c r="F1" s="132" t="s">
        <v>145</v>
      </c>
    </row>
    <row r="2" spans="1:11" s="139" customFormat="1" ht="24" x14ac:dyDescent="0.2">
      <c r="A2" s="6" t="s">
        <v>31</v>
      </c>
      <c r="B2" s="6" t="s">
        <v>0</v>
      </c>
      <c r="C2" s="6" t="s">
        <v>190</v>
      </c>
      <c r="D2" s="6" t="s">
        <v>164</v>
      </c>
      <c r="E2" s="136" t="s">
        <v>184</v>
      </c>
      <c r="F2" s="137" t="s">
        <v>10</v>
      </c>
      <c r="G2" s="138" t="s">
        <v>265</v>
      </c>
      <c r="H2" s="138" t="s">
        <v>239</v>
      </c>
      <c r="I2" s="244" t="s">
        <v>236</v>
      </c>
      <c r="J2" s="245"/>
      <c r="K2" s="246"/>
    </row>
    <row r="3" spans="1:11" x14ac:dyDescent="0.2">
      <c r="A3" s="62">
        <v>6409</v>
      </c>
      <c r="B3" s="62">
        <v>6901</v>
      </c>
      <c r="C3" s="62">
        <v>15</v>
      </c>
      <c r="D3" s="62">
        <v>6000</v>
      </c>
      <c r="E3" s="38" t="s">
        <v>244</v>
      </c>
      <c r="F3" s="131">
        <v>1870.1</v>
      </c>
      <c r="G3" s="122">
        <v>0</v>
      </c>
      <c r="H3" s="140">
        <f>F3-G3</f>
        <v>1870.1</v>
      </c>
      <c r="I3" s="238"/>
      <c r="J3" s="239"/>
      <c r="K3" s="240"/>
    </row>
    <row r="4" spans="1:11" s="63" customFormat="1" x14ac:dyDescent="0.2">
      <c r="A4" s="124">
        <v>3639</v>
      </c>
      <c r="B4" s="62">
        <v>6130</v>
      </c>
      <c r="C4" s="219">
        <v>12</v>
      </c>
      <c r="D4" s="219">
        <v>6001</v>
      </c>
      <c r="E4" s="220" t="s">
        <v>165</v>
      </c>
      <c r="F4" s="130">
        <v>1500</v>
      </c>
      <c r="G4" s="122">
        <v>0</v>
      </c>
      <c r="H4" s="140">
        <f>F4-G4</f>
        <v>1500</v>
      </c>
      <c r="I4" s="238"/>
      <c r="J4" s="239"/>
      <c r="K4" s="240"/>
    </row>
    <row r="5" spans="1:11" s="63" customFormat="1" x14ac:dyDescent="0.2">
      <c r="A5" s="62">
        <v>3399</v>
      </c>
      <c r="B5" s="62">
        <v>6127</v>
      </c>
      <c r="C5" s="62">
        <v>12</v>
      </c>
      <c r="D5" s="62">
        <v>6002</v>
      </c>
      <c r="E5" s="123" t="s">
        <v>146</v>
      </c>
      <c r="F5" s="130">
        <v>25</v>
      </c>
      <c r="G5" s="122">
        <v>0</v>
      </c>
      <c r="H5" s="140">
        <f>F5-G5</f>
        <v>25</v>
      </c>
      <c r="I5" s="238"/>
      <c r="J5" s="239"/>
      <c r="K5" s="240"/>
    </row>
    <row r="6" spans="1:11" s="63" customFormat="1" x14ac:dyDescent="0.2">
      <c r="A6" s="62">
        <v>3329</v>
      </c>
      <c r="B6" s="62">
        <v>6371</v>
      </c>
      <c r="C6" s="219">
        <v>28</v>
      </c>
      <c r="D6" s="219">
        <v>6003</v>
      </c>
      <c r="E6" s="220" t="s">
        <v>238</v>
      </c>
      <c r="F6" s="130">
        <v>100</v>
      </c>
      <c r="G6" s="122">
        <v>0</v>
      </c>
      <c r="H6" s="140">
        <f>F6-G6</f>
        <v>100</v>
      </c>
      <c r="I6" s="238"/>
      <c r="J6" s="239"/>
      <c r="K6" s="240"/>
    </row>
    <row r="7" spans="1:11" s="63" customFormat="1" x14ac:dyDescent="0.2">
      <c r="A7" s="62">
        <v>3631</v>
      </c>
      <c r="B7" s="62">
        <v>6121</v>
      </c>
      <c r="C7" s="62">
        <v>12</v>
      </c>
      <c r="D7" s="62">
        <v>6004</v>
      </c>
      <c r="E7" s="123" t="s">
        <v>230</v>
      </c>
      <c r="F7" s="130">
        <v>100</v>
      </c>
      <c r="G7" s="122">
        <v>0</v>
      </c>
      <c r="H7" s="140">
        <f>F7-G7</f>
        <v>100</v>
      </c>
      <c r="I7" s="238"/>
      <c r="J7" s="239"/>
      <c r="K7" s="240"/>
    </row>
    <row r="8" spans="1:11" s="63" customFormat="1" ht="28.5" customHeight="1" x14ac:dyDescent="0.2">
      <c r="A8" s="62">
        <v>3349</v>
      </c>
      <c r="B8" s="62">
        <v>6119</v>
      </c>
      <c r="C8" s="62">
        <v>15</v>
      </c>
      <c r="D8" s="62">
        <v>4012</v>
      </c>
      <c r="E8" s="123" t="s">
        <v>274</v>
      </c>
      <c r="F8" s="130">
        <v>160</v>
      </c>
      <c r="G8" s="122">
        <v>0</v>
      </c>
      <c r="H8" s="140">
        <f t="shared" ref="H8:H32" si="0">F8-G8</f>
        <v>160</v>
      </c>
      <c r="I8" s="241" t="s">
        <v>303</v>
      </c>
      <c r="J8" s="242"/>
      <c r="K8" s="243"/>
    </row>
    <row r="9" spans="1:11" s="63" customFormat="1" x14ac:dyDescent="0.2">
      <c r="A9" s="62">
        <v>3429</v>
      </c>
      <c r="B9" s="62">
        <v>6122</v>
      </c>
      <c r="C9" s="62">
        <v>12</v>
      </c>
      <c r="D9" s="62"/>
      <c r="E9" s="123" t="s">
        <v>266</v>
      </c>
      <c r="F9" s="130">
        <v>90</v>
      </c>
      <c r="G9" s="122">
        <v>0</v>
      </c>
      <c r="H9" s="140">
        <f t="shared" si="0"/>
        <v>90</v>
      </c>
      <c r="I9" s="238"/>
      <c r="J9" s="239"/>
      <c r="K9" s="240"/>
    </row>
    <row r="10" spans="1:11" s="63" customFormat="1" x14ac:dyDescent="0.2">
      <c r="A10" s="62">
        <v>3631</v>
      </c>
      <c r="B10" s="62">
        <v>6121</v>
      </c>
      <c r="C10" s="62">
        <v>12</v>
      </c>
      <c r="D10" s="62"/>
      <c r="E10" s="123" t="s">
        <v>288</v>
      </c>
      <c r="F10" s="130">
        <v>120</v>
      </c>
      <c r="G10" s="122">
        <v>0</v>
      </c>
      <c r="H10" s="140">
        <f t="shared" si="0"/>
        <v>120</v>
      </c>
      <c r="I10" s="238"/>
      <c r="J10" s="239"/>
      <c r="K10" s="240"/>
    </row>
    <row r="11" spans="1:11" s="63" customFormat="1" x14ac:dyDescent="0.2">
      <c r="A11" s="62">
        <v>3632</v>
      </c>
      <c r="B11" s="62">
        <v>6121</v>
      </c>
      <c r="C11" s="62">
        <v>12</v>
      </c>
      <c r="D11" s="62"/>
      <c r="E11" s="123" t="s">
        <v>304</v>
      </c>
      <c r="F11" s="130">
        <v>100</v>
      </c>
      <c r="G11" s="122">
        <v>0</v>
      </c>
      <c r="H11" s="140">
        <f t="shared" si="0"/>
        <v>100</v>
      </c>
      <c r="I11" s="238"/>
      <c r="J11" s="239"/>
      <c r="K11" s="240"/>
    </row>
    <row r="12" spans="1:11" s="63" customFormat="1" x14ac:dyDescent="0.2">
      <c r="A12" s="62">
        <v>3632</v>
      </c>
      <c r="B12" s="62">
        <v>6121</v>
      </c>
      <c r="C12" s="62">
        <v>12</v>
      </c>
      <c r="D12" s="62"/>
      <c r="E12" s="123" t="s">
        <v>334</v>
      </c>
      <c r="F12" s="130">
        <v>30</v>
      </c>
      <c r="G12" s="122">
        <v>0</v>
      </c>
      <c r="H12" s="140">
        <f t="shared" si="0"/>
        <v>30</v>
      </c>
      <c r="I12" s="238" t="s">
        <v>305</v>
      </c>
      <c r="J12" s="239"/>
      <c r="K12" s="240"/>
    </row>
    <row r="13" spans="1:11" s="63" customFormat="1" x14ac:dyDescent="0.2">
      <c r="A13" s="62">
        <v>5512</v>
      </c>
      <c r="B13" s="62">
        <v>6123</v>
      </c>
      <c r="C13" s="62">
        <v>12</v>
      </c>
      <c r="D13" s="62"/>
      <c r="E13" s="38" t="s">
        <v>267</v>
      </c>
      <c r="F13" s="131">
        <v>1000</v>
      </c>
      <c r="G13" s="122">
        <v>0</v>
      </c>
      <c r="H13" s="140">
        <f t="shared" si="0"/>
        <v>1000</v>
      </c>
      <c r="I13" s="238" t="s">
        <v>279</v>
      </c>
      <c r="J13" s="239"/>
      <c r="K13" s="240"/>
    </row>
    <row r="14" spans="1:11" s="63" customFormat="1" x14ac:dyDescent="0.2">
      <c r="A14" s="62">
        <v>5311</v>
      </c>
      <c r="B14" s="62">
        <v>6123</v>
      </c>
      <c r="C14" s="62">
        <v>2</v>
      </c>
      <c r="D14" s="62"/>
      <c r="E14" s="38" t="s">
        <v>273</v>
      </c>
      <c r="F14" s="131">
        <v>0</v>
      </c>
      <c r="G14" s="122">
        <v>0</v>
      </c>
      <c r="H14" s="140">
        <f t="shared" si="0"/>
        <v>0</v>
      </c>
      <c r="I14" s="238"/>
      <c r="J14" s="239"/>
      <c r="K14" s="240"/>
    </row>
    <row r="15" spans="1:11" s="63" customFormat="1" x14ac:dyDescent="0.2">
      <c r="A15" s="62">
        <v>3635</v>
      </c>
      <c r="B15" s="62">
        <v>6119</v>
      </c>
      <c r="C15" s="62">
        <v>3</v>
      </c>
      <c r="D15" s="62"/>
      <c r="E15" s="38" t="s">
        <v>268</v>
      </c>
      <c r="F15" s="131">
        <v>350</v>
      </c>
      <c r="G15" s="122">
        <v>0</v>
      </c>
      <c r="H15" s="140">
        <f t="shared" si="0"/>
        <v>350</v>
      </c>
      <c r="I15" s="238"/>
      <c r="J15" s="239"/>
      <c r="K15" s="240"/>
    </row>
    <row r="16" spans="1:11" s="63" customFormat="1" x14ac:dyDescent="0.2">
      <c r="A16" s="62">
        <v>3635</v>
      </c>
      <c r="B16" s="62">
        <v>6119</v>
      </c>
      <c r="C16" s="62">
        <v>3</v>
      </c>
      <c r="D16" s="62"/>
      <c r="E16" s="123" t="s">
        <v>269</v>
      </c>
      <c r="F16" s="130">
        <v>0</v>
      </c>
      <c r="G16" s="122">
        <v>0</v>
      </c>
      <c r="H16" s="140">
        <f t="shared" si="0"/>
        <v>0</v>
      </c>
      <c r="I16" s="238"/>
      <c r="J16" s="239"/>
      <c r="K16" s="240"/>
    </row>
    <row r="17" spans="1:11" s="63" customFormat="1" x14ac:dyDescent="0.2">
      <c r="A17" s="62">
        <v>3635</v>
      </c>
      <c r="B17" s="62">
        <v>6119</v>
      </c>
      <c r="C17" s="62">
        <v>3</v>
      </c>
      <c r="D17" s="62"/>
      <c r="E17" s="38" t="s">
        <v>270</v>
      </c>
      <c r="F17" s="131">
        <v>100</v>
      </c>
      <c r="G17" s="116">
        <v>0</v>
      </c>
      <c r="H17" s="140">
        <f t="shared" si="0"/>
        <v>100</v>
      </c>
      <c r="I17" s="238"/>
      <c r="J17" s="239"/>
      <c r="K17" s="240"/>
    </row>
    <row r="18" spans="1:11" s="63" customFormat="1" x14ac:dyDescent="0.2">
      <c r="A18" s="62">
        <v>6171</v>
      </c>
      <c r="B18" s="62">
        <v>6125</v>
      </c>
      <c r="C18" s="62">
        <v>4</v>
      </c>
      <c r="D18" s="62"/>
      <c r="E18" s="123" t="s">
        <v>271</v>
      </c>
      <c r="F18" s="130">
        <v>1300</v>
      </c>
      <c r="G18" s="116">
        <v>0</v>
      </c>
      <c r="H18" s="140">
        <f t="shared" si="0"/>
        <v>1300</v>
      </c>
      <c r="I18" s="238" t="s">
        <v>306</v>
      </c>
      <c r="J18" s="239"/>
      <c r="K18" s="240"/>
    </row>
    <row r="19" spans="1:11" s="63" customFormat="1" x14ac:dyDescent="0.2">
      <c r="A19" s="62">
        <v>3639</v>
      </c>
      <c r="B19" s="62">
        <v>6121</v>
      </c>
      <c r="C19" s="62">
        <v>15</v>
      </c>
      <c r="D19" s="62">
        <v>6016</v>
      </c>
      <c r="E19" s="38" t="s">
        <v>272</v>
      </c>
      <c r="F19" s="131">
        <v>300</v>
      </c>
      <c r="G19" s="116">
        <v>0</v>
      </c>
      <c r="H19" s="140">
        <f t="shared" si="0"/>
        <v>300</v>
      </c>
      <c r="I19" s="238"/>
      <c r="J19" s="239"/>
      <c r="K19" s="240"/>
    </row>
    <row r="20" spans="1:11" s="63" customFormat="1" x14ac:dyDescent="0.2">
      <c r="A20" s="62"/>
      <c r="B20" s="62">
        <v>6121</v>
      </c>
      <c r="C20" s="62">
        <v>4</v>
      </c>
      <c r="D20" s="62">
        <v>6016</v>
      </c>
      <c r="E20" s="38" t="s">
        <v>307</v>
      </c>
      <c r="F20" s="131">
        <v>80</v>
      </c>
      <c r="G20" s="116">
        <v>0</v>
      </c>
      <c r="H20" s="140">
        <f t="shared" si="0"/>
        <v>80</v>
      </c>
      <c r="I20" s="216"/>
      <c r="J20" s="217"/>
      <c r="K20" s="218"/>
    </row>
    <row r="21" spans="1:11" s="63" customFormat="1" x14ac:dyDescent="0.2">
      <c r="A21" s="62">
        <v>6171</v>
      </c>
      <c r="B21" s="62" t="s">
        <v>163</v>
      </c>
      <c r="C21" s="62">
        <v>13</v>
      </c>
      <c r="D21" s="62"/>
      <c r="E21" s="38" t="s">
        <v>276</v>
      </c>
      <c r="F21" s="131">
        <v>0</v>
      </c>
      <c r="G21" s="116">
        <v>0</v>
      </c>
      <c r="H21" s="140">
        <f t="shared" si="0"/>
        <v>0</v>
      </c>
      <c r="I21" s="238" t="s">
        <v>308</v>
      </c>
      <c r="J21" s="239"/>
      <c r="K21" s="240"/>
    </row>
    <row r="22" spans="1:11" s="63" customFormat="1" x14ac:dyDescent="0.2">
      <c r="A22" s="62"/>
      <c r="B22" s="62"/>
      <c r="C22" s="62">
        <v>12</v>
      </c>
      <c r="D22" s="62"/>
      <c r="E22" s="38" t="s">
        <v>287</v>
      </c>
      <c r="F22" s="131">
        <v>150</v>
      </c>
      <c r="G22" s="116">
        <v>0</v>
      </c>
      <c r="H22" s="140">
        <f t="shared" si="0"/>
        <v>150</v>
      </c>
      <c r="I22" s="238"/>
      <c r="J22" s="239"/>
      <c r="K22" s="240"/>
    </row>
    <row r="23" spans="1:11" s="135" customFormat="1" ht="26.25" customHeight="1" x14ac:dyDescent="0.2">
      <c r="A23" s="62">
        <v>3639</v>
      </c>
      <c r="B23" s="62">
        <v>6121</v>
      </c>
      <c r="C23" s="62">
        <v>15</v>
      </c>
      <c r="D23" s="62">
        <v>6062</v>
      </c>
      <c r="E23" s="147" t="s">
        <v>226</v>
      </c>
      <c r="F23" s="130">
        <v>17000</v>
      </c>
      <c r="G23" s="122">
        <v>14450</v>
      </c>
      <c r="H23" s="140">
        <f t="shared" si="0"/>
        <v>2550</v>
      </c>
      <c r="I23" s="241" t="s">
        <v>299</v>
      </c>
      <c r="J23" s="242"/>
      <c r="K23" s="243"/>
    </row>
    <row r="24" spans="1:11" s="63" customFormat="1" x14ac:dyDescent="0.2">
      <c r="A24" s="62"/>
      <c r="B24" s="62"/>
      <c r="C24" s="62">
        <v>15</v>
      </c>
      <c r="D24" s="62"/>
      <c r="E24" s="38" t="s">
        <v>290</v>
      </c>
      <c r="F24" s="131">
        <v>7000</v>
      </c>
      <c r="G24" s="122">
        <v>6300</v>
      </c>
      <c r="H24" s="140">
        <f>F24-G24</f>
        <v>700</v>
      </c>
      <c r="I24" s="238" t="s">
        <v>302</v>
      </c>
      <c r="J24" s="239"/>
      <c r="K24" s="240"/>
    </row>
    <row r="25" spans="1:11" s="63" customFormat="1" x14ac:dyDescent="0.2">
      <c r="A25" s="62"/>
      <c r="B25" s="62"/>
      <c r="C25" s="62">
        <v>15</v>
      </c>
      <c r="D25" s="62"/>
      <c r="E25" s="38" t="s">
        <v>291</v>
      </c>
      <c r="F25" s="131">
        <v>1800</v>
      </c>
      <c r="G25" s="122">
        <v>0</v>
      </c>
      <c r="H25" s="140">
        <f t="shared" si="0"/>
        <v>1800</v>
      </c>
      <c r="I25" s="238" t="s">
        <v>309</v>
      </c>
      <c r="J25" s="239"/>
      <c r="K25" s="240"/>
    </row>
    <row r="26" spans="1:11" s="63" customFormat="1" x14ac:dyDescent="0.2">
      <c r="A26" s="62"/>
      <c r="B26" s="62"/>
      <c r="C26" s="62">
        <v>15</v>
      </c>
      <c r="D26" s="62"/>
      <c r="E26" s="38" t="s">
        <v>289</v>
      </c>
      <c r="F26" s="131">
        <v>10100</v>
      </c>
      <c r="G26" s="122">
        <v>6491.64</v>
      </c>
      <c r="H26" s="140">
        <f t="shared" si="0"/>
        <v>3608.3599999999997</v>
      </c>
      <c r="I26" s="238" t="s">
        <v>300</v>
      </c>
      <c r="J26" s="239"/>
      <c r="K26" s="240"/>
    </row>
    <row r="27" spans="1:11" s="63" customFormat="1" x14ac:dyDescent="0.2">
      <c r="A27" s="62"/>
      <c r="B27" s="62"/>
      <c r="C27" s="62">
        <v>15</v>
      </c>
      <c r="D27" s="62"/>
      <c r="E27" s="121" t="s">
        <v>292</v>
      </c>
      <c r="F27" s="130">
        <v>1700</v>
      </c>
      <c r="G27" s="122">
        <v>0</v>
      </c>
      <c r="H27" s="140">
        <f t="shared" si="0"/>
        <v>1700</v>
      </c>
      <c r="I27" s="238" t="s">
        <v>310</v>
      </c>
      <c r="J27" s="239"/>
      <c r="K27" s="240"/>
    </row>
    <row r="28" spans="1:11" s="63" customFormat="1" x14ac:dyDescent="0.2">
      <c r="A28" s="62">
        <v>6409</v>
      </c>
      <c r="B28" s="62">
        <v>6901</v>
      </c>
      <c r="C28" s="62">
        <v>15</v>
      </c>
      <c r="D28" s="62">
        <v>6000</v>
      </c>
      <c r="E28" s="121" t="s">
        <v>311</v>
      </c>
      <c r="F28" s="130">
        <v>3000</v>
      </c>
      <c r="G28" s="122">
        <v>0</v>
      </c>
      <c r="H28" s="140">
        <f t="shared" si="0"/>
        <v>3000</v>
      </c>
      <c r="I28" s="216"/>
      <c r="J28" s="217"/>
      <c r="K28" s="218"/>
    </row>
    <row r="29" spans="1:11" s="63" customFormat="1" x14ac:dyDescent="0.2">
      <c r="A29" s="62"/>
      <c r="B29" s="62"/>
      <c r="C29" s="62">
        <v>15</v>
      </c>
      <c r="D29" s="62"/>
      <c r="E29" s="123" t="s">
        <v>293</v>
      </c>
      <c r="F29" s="130">
        <v>3000</v>
      </c>
      <c r="G29" s="122">
        <v>0</v>
      </c>
      <c r="H29" s="140">
        <f t="shared" si="0"/>
        <v>3000</v>
      </c>
      <c r="I29" s="238"/>
      <c r="J29" s="239"/>
      <c r="K29" s="240"/>
    </row>
    <row r="30" spans="1:11" s="63" customFormat="1" x14ac:dyDescent="0.2">
      <c r="A30" s="62"/>
      <c r="B30" s="62"/>
      <c r="C30" s="62">
        <v>15</v>
      </c>
      <c r="D30" s="62"/>
      <c r="E30" s="123" t="s">
        <v>294</v>
      </c>
      <c r="F30" s="130">
        <v>2922</v>
      </c>
      <c r="G30" s="122">
        <v>2110.6799999999998</v>
      </c>
      <c r="H30" s="140">
        <f t="shared" si="0"/>
        <v>811.32000000000016</v>
      </c>
      <c r="I30" s="238" t="s">
        <v>301</v>
      </c>
      <c r="J30" s="239"/>
      <c r="K30" s="240"/>
    </row>
    <row r="31" spans="1:11" s="63" customFormat="1" x14ac:dyDescent="0.2">
      <c r="A31" s="62"/>
      <c r="B31" s="62"/>
      <c r="C31" s="62">
        <v>15</v>
      </c>
      <c r="D31" s="62"/>
      <c r="E31" s="123" t="s">
        <v>295</v>
      </c>
      <c r="F31" s="130">
        <v>160</v>
      </c>
      <c r="G31" s="122">
        <v>0</v>
      </c>
      <c r="H31" s="140">
        <f t="shared" si="0"/>
        <v>160</v>
      </c>
      <c r="I31" s="238"/>
      <c r="J31" s="239"/>
      <c r="K31" s="240"/>
    </row>
    <row r="32" spans="1:11" x14ac:dyDescent="0.2">
      <c r="A32" s="62"/>
      <c r="B32" s="62"/>
      <c r="C32" s="62" t="s">
        <v>297</v>
      </c>
      <c r="D32" s="62"/>
      <c r="E32" s="38" t="s">
        <v>298</v>
      </c>
      <c r="F32" s="130">
        <v>3250</v>
      </c>
      <c r="G32" s="122">
        <v>0</v>
      </c>
      <c r="H32" s="122">
        <f t="shared" si="0"/>
        <v>3250</v>
      </c>
      <c r="I32" s="148"/>
      <c r="J32" s="148"/>
      <c r="K32" s="149"/>
    </row>
    <row r="33" spans="1:11" ht="17.25" customHeight="1" x14ac:dyDescent="0.2">
      <c r="A33" s="117"/>
      <c r="B33" s="118"/>
      <c r="C33" s="118"/>
      <c r="D33" s="118"/>
      <c r="E33" s="119" t="s">
        <v>231</v>
      </c>
      <c r="F33" s="128">
        <f>SUM(F3:F32)</f>
        <v>57307.1</v>
      </c>
      <c r="G33" s="128">
        <f>SUM(G3:G32)</f>
        <v>29352.32</v>
      </c>
      <c r="H33" s="120">
        <f>SUM(F33-G33)</f>
        <v>27954.78</v>
      </c>
      <c r="I33" s="120"/>
      <c r="J33" s="118"/>
      <c r="K33" s="141"/>
    </row>
    <row r="34" spans="1:11" x14ac:dyDescent="0.2">
      <c r="H34" s="209">
        <f>SUM(H3:H32)</f>
        <v>27954.78</v>
      </c>
    </row>
    <row r="35" spans="1:11" x14ac:dyDescent="0.2">
      <c r="H35" s="209"/>
    </row>
    <row r="37" spans="1:11" ht="15" x14ac:dyDescent="0.25">
      <c r="A37" s="127" t="s">
        <v>335</v>
      </c>
    </row>
    <row r="38" spans="1:11" ht="18" customHeight="1" x14ac:dyDescent="0.2">
      <c r="A38" s="62">
        <v>3639</v>
      </c>
      <c r="B38" s="62">
        <v>6121</v>
      </c>
      <c r="C38" s="62">
        <v>15</v>
      </c>
      <c r="D38" s="62"/>
      <c r="E38" s="121" t="s">
        <v>292</v>
      </c>
      <c r="F38" s="130">
        <v>25000</v>
      </c>
      <c r="G38" s="122">
        <v>0</v>
      </c>
      <c r="H38" s="140">
        <f t="shared" ref="H38" si="1">F38-G38</f>
        <v>25000</v>
      </c>
      <c r="I38" s="238" t="s">
        <v>336</v>
      </c>
      <c r="J38" s="239"/>
      <c r="K38" s="240"/>
    </row>
  </sheetData>
  <autoFilter ref="A2:K33">
    <filterColumn colId="8" showButton="0"/>
    <filterColumn colId="9" showButton="0"/>
  </autoFilter>
  <sortState ref="A3:J29">
    <sortCondition ref="D3:D29"/>
    <sortCondition ref="A3:A29"/>
  </sortState>
  <mergeCells count="29">
    <mergeCell ref="I38:K38"/>
    <mergeCell ref="I7:K7"/>
    <mergeCell ref="I2:K2"/>
    <mergeCell ref="I3:K3"/>
    <mergeCell ref="I4:K4"/>
    <mergeCell ref="I5:K5"/>
    <mergeCell ref="I6:K6"/>
    <mergeCell ref="I8:K8"/>
    <mergeCell ref="I9:K9"/>
    <mergeCell ref="I10:K10"/>
    <mergeCell ref="I11:K11"/>
    <mergeCell ref="I12:K12"/>
    <mergeCell ref="I13:K13"/>
    <mergeCell ref="I14:K14"/>
    <mergeCell ref="I15:K15"/>
    <mergeCell ref="I16:K16"/>
    <mergeCell ref="I29:K29"/>
    <mergeCell ref="I30:K30"/>
    <mergeCell ref="I31:K31"/>
    <mergeCell ref="I24:K24"/>
    <mergeCell ref="I17:K17"/>
    <mergeCell ref="I25:K25"/>
    <mergeCell ref="I26:K26"/>
    <mergeCell ref="I27:K27"/>
    <mergeCell ref="I18:K18"/>
    <mergeCell ref="I19:K19"/>
    <mergeCell ref="I21:K21"/>
    <mergeCell ref="I22:K22"/>
    <mergeCell ref="I23:K23"/>
  </mergeCells>
  <phoneticPr fontId="4" type="noConversion"/>
  <pageMargins left="0.43307086614173229" right="0.43307086614173229" top="1.5354330708661419" bottom="0.74803149606299213" header="0.51181102362204722" footer="0.51181102362204722"/>
  <pageSetup paperSize="9" scale="72" fitToHeight="2" orientation="landscape" r:id="rId1"/>
  <headerFooter>
    <oddHeader>&amp;LFinanční odbor
Městského úřadu Valašské Klobouky
&amp;"-,Tučné"&amp;14
&amp;"-,Obyčejné"Návrh rozpočtu kapitálových výdajů města na rok 2020 v tis. Kč</oddHeader>
    <oddFooter>&amp;C&amp;P/&amp;N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3"/>
  <sheetViews>
    <sheetView showGridLines="0" workbookViewId="0">
      <selection activeCell="A2" sqref="A2:A3"/>
    </sheetView>
  </sheetViews>
  <sheetFormatPr defaultColWidth="9.140625" defaultRowHeight="12.75" x14ac:dyDescent="0.2"/>
  <cols>
    <col min="1" max="1" width="51.7109375" style="39" customWidth="1"/>
    <col min="2" max="2" width="12.42578125" style="39" bestFit="1" customWidth="1"/>
    <col min="3" max="3" width="11.85546875" style="39" bestFit="1" customWidth="1"/>
    <col min="4" max="4" width="11.140625" style="39" bestFit="1" customWidth="1"/>
    <col min="5" max="5" width="60.5703125" style="39" customWidth="1"/>
    <col min="6" max="6" width="13.5703125" style="129" customWidth="1"/>
    <col min="7" max="7" width="11.7109375" style="39" bestFit="1" customWidth="1"/>
    <col min="8" max="8" width="12.28515625" style="39" customWidth="1"/>
    <col min="9" max="9" width="108.42578125" style="39" customWidth="1"/>
    <col min="10" max="16384" width="9.140625" style="39"/>
  </cols>
  <sheetData>
    <row r="1" spans="1:8" ht="18.75" x14ac:dyDescent="0.2">
      <c r="A1" s="254" t="s">
        <v>332</v>
      </c>
      <c r="B1" s="254"/>
      <c r="C1" s="254"/>
      <c r="D1" s="254"/>
      <c r="E1" s="254"/>
      <c r="F1" s="226"/>
      <c r="G1" s="226"/>
      <c r="H1" s="226"/>
    </row>
    <row r="2" spans="1:8" ht="15" x14ac:dyDescent="0.2">
      <c r="A2" s="247" t="s">
        <v>184</v>
      </c>
      <c r="B2" s="251" t="s">
        <v>337</v>
      </c>
      <c r="C2" s="252"/>
      <c r="D2" s="253"/>
      <c r="E2" s="249" t="s">
        <v>236</v>
      </c>
      <c r="F2" s="221"/>
      <c r="G2" s="221"/>
      <c r="H2" s="221"/>
    </row>
    <row r="3" spans="1:8" ht="38.25" x14ac:dyDescent="0.2">
      <c r="A3" s="248"/>
      <c r="B3" s="212" t="s">
        <v>312</v>
      </c>
      <c r="C3" s="213" t="s">
        <v>313</v>
      </c>
      <c r="D3" s="213" t="s">
        <v>314</v>
      </c>
      <c r="E3" s="250"/>
      <c r="F3" s="221"/>
      <c r="G3" s="221"/>
      <c r="H3" s="221"/>
    </row>
    <row r="4" spans="1:8" s="61" customFormat="1" ht="24" x14ac:dyDescent="0.2">
      <c r="A4" s="228" t="s">
        <v>315</v>
      </c>
      <c r="B4" s="229">
        <v>1400</v>
      </c>
      <c r="C4" s="229">
        <v>1260</v>
      </c>
      <c r="D4" s="229">
        <f>B4-C4</f>
        <v>140</v>
      </c>
      <c r="E4" s="214" t="s">
        <v>316</v>
      </c>
    </row>
    <row r="5" spans="1:8" s="61" customFormat="1" ht="24" x14ac:dyDescent="0.2">
      <c r="A5" s="228" t="s">
        <v>317</v>
      </c>
      <c r="B5" s="229">
        <v>11000</v>
      </c>
      <c r="C5" s="229">
        <v>9900</v>
      </c>
      <c r="D5" s="229">
        <f t="shared" ref="D5:D18" si="0">B5-C5</f>
        <v>1100</v>
      </c>
      <c r="E5" s="214" t="s">
        <v>316</v>
      </c>
    </row>
    <row r="6" spans="1:8" s="61" customFormat="1" ht="24" x14ac:dyDescent="0.2">
      <c r="A6" s="228" t="s">
        <v>318</v>
      </c>
      <c r="B6" s="229">
        <v>900</v>
      </c>
      <c r="C6" s="229">
        <v>810</v>
      </c>
      <c r="D6" s="229">
        <f t="shared" si="0"/>
        <v>90</v>
      </c>
      <c r="E6" s="214" t="s">
        <v>316</v>
      </c>
    </row>
    <row r="7" spans="1:8" s="61" customFormat="1" ht="24" x14ac:dyDescent="0.2">
      <c r="A7" s="228" t="s">
        <v>319</v>
      </c>
      <c r="B7" s="229">
        <v>400</v>
      </c>
      <c r="C7" s="229">
        <v>360</v>
      </c>
      <c r="D7" s="229">
        <f t="shared" si="0"/>
        <v>40</v>
      </c>
      <c r="E7" s="214" t="s">
        <v>316</v>
      </c>
    </row>
    <row r="8" spans="1:8" s="61" customFormat="1" x14ac:dyDescent="0.2">
      <c r="A8" s="230" t="s">
        <v>246</v>
      </c>
      <c r="B8" s="231">
        <v>2171</v>
      </c>
      <c r="C8" s="231">
        <v>0</v>
      </c>
      <c r="D8" s="229">
        <f t="shared" si="0"/>
        <v>2171</v>
      </c>
      <c r="E8" s="215" t="s">
        <v>321</v>
      </c>
    </row>
    <row r="9" spans="1:8" s="61" customFormat="1" x14ac:dyDescent="0.2">
      <c r="A9" s="230" t="s">
        <v>247</v>
      </c>
      <c r="B9" s="231">
        <v>3116</v>
      </c>
      <c r="C9" s="231">
        <v>1422</v>
      </c>
      <c r="D9" s="229">
        <f t="shared" si="0"/>
        <v>1694</v>
      </c>
      <c r="E9" s="215" t="s">
        <v>322</v>
      </c>
    </row>
    <row r="10" spans="1:8" s="61" customFormat="1" x14ac:dyDescent="0.2">
      <c r="A10" s="228" t="s">
        <v>323</v>
      </c>
      <c r="B10" s="232">
        <v>2200</v>
      </c>
      <c r="C10" s="232">
        <v>1105</v>
      </c>
      <c r="D10" s="229">
        <f t="shared" si="0"/>
        <v>1095</v>
      </c>
      <c r="E10" s="215" t="s">
        <v>324</v>
      </c>
    </row>
    <row r="11" spans="1:8" s="61" customFormat="1" x14ac:dyDescent="0.2">
      <c r="A11" s="228" t="s">
        <v>325</v>
      </c>
      <c r="B11" s="229">
        <v>2200</v>
      </c>
      <c r="C11" s="229">
        <v>1500</v>
      </c>
      <c r="D11" s="229">
        <f t="shared" si="0"/>
        <v>700</v>
      </c>
      <c r="E11" s="215" t="s">
        <v>326</v>
      </c>
    </row>
    <row r="12" spans="1:8" s="61" customFormat="1" x14ac:dyDescent="0.2">
      <c r="A12" s="228" t="s">
        <v>248</v>
      </c>
      <c r="B12" s="229">
        <v>3000</v>
      </c>
      <c r="C12" s="229">
        <v>0</v>
      </c>
      <c r="D12" s="229">
        <f t="shared" si="0"/>
        <v>3000</v>
      </c>
      <c r="E12" s="215" t="s">
        <v>327</v>
      </c>
    </row>
    <row r="13" spans="1:8" s="61" customFormat="1" x14ac:dyDescent="0.2">
      <c r="A13" s="228" t="s">
        <v>328</v>
      </c>
      <c r="B13" s="229">
        <v>2700</v>
      </c>
      <c r="C13" s="229">
        <v>0</v>
      </c>
      <c r="D13" s="229">
        <f t="shared" si="0"/>
        <v>2700</v>
      </c>
      <c r="E13" s="215" t="s">
        <v>329</v>
      </c>
    </row>
    <row r="14" spans="1:8" s="61" customFormat="1" x14ac:dyDescent="0.2">
      <c r="A14" s="228" t="s">
        <v>330</v>
      </c>
      <c r="B14" s="229">
        <v>1620</v>
      </c>
      <c r="C14" s="229">
        <v>1200</v>
      </c>
      <c r="D14" s="229">
        <f t="shared" si="0"/>
        <v>420</v>
      </c>
      <c r="E14" s="215" t="s">
        <v>331</v>
      </c>
    </row>
    <row r="15" spans="1:8" s="61" customFormat="1" x14ac:dyDescent="0.2">
      <c r="A15" s="233" t="s">
        <v>245</v>
      </c>
      <c r="B15" s="122">
        <v>3000</v>
      </c>
      <c r="C15" s="222">
        <v>0</v>
      </c>
      <c r="D15" s="229">
        <f t="shared" si="0"/>
        <v>3000</v>
      </c>
      <c r="E15" s="210"/>
    </row>
    <row r="16" spans="1:8" s="61" customFormat="1" ht="24" x14ac:dyDescent="0.2">
      <c r="A16" s="233" t="s">
        <v>338</v>
      </c>
      <c r="B16" s="122">
        <v>1100</v>
      </c>
      <c r="C16" s="222">
        <v>0</v>
      </c>
      <c r="D16" s="229">
        <f t="shared" si="0"/>
        <v>1100</v>
      </c>
      <c r="E16" s="223" t="s">
        <v>339</v>
      </c>
    </row>
    <row r="17" spans="1:6" s="61" customFormat="1" ht="24" x14ac:dyDescent="0.2">
      <c r="A17" s="233" t="s">
        <v>340</v>
      </c>
      <c r="B17" s="122">
        <v>14000</v>
      </c>
      <c r="C17" s="222">
        <v>0</v>
      </c>
      <c r="D17" s="229">
        <f t="shared" si="0"/>
        <v>14000</v>
      </c>
      <c r="E17" s="223" t="s">
        <v>341</v>
      </c>
    </row>
    <row r="18" spans="1:6" s="61" customFormat="1" x14ac:dyDescent="0.2">
      <c r="A18" s="233" t="s">
        <v>342</v>
      </c>
      <c r="B18" s="224">
        <v>400</v>
      </c>
      <c r="C18" s="224">
        <v>0</v>
      </c>
      <c r="D18" s="229">
        <f t="shared" si="0"/>
        <v>400</v>
      </c>
      <c r="E18" s="210"/>
    </row>
    <row r="19" spans="1:6" s="61" customFormat="1" x14ac:dyDescent="0.2">
      <c r="A19" s="230" t="s">
        <v>320</v>
      </c>
      <c r="B19" s="234">
        <v>500</v>
      </c>
      <c r="C19" s="234">
        <v>0</v>
      </c>
      <c r="D19" s="229">
        <f>B19-C19</f>
        <v>500</v>
      </c>
      <c r="E19" s="210"/>
    </row>
    <row r="20" spans="1:6" s="61" customFormat="1" x14ac:dyDescent="0.2">
      <c r="A20" s="235" t="s">
        <v>296</v>
      </c>
      <c r="B20" s="234">
        <v>600</v>
      </c>
      <c r="C20" s="234">
        <v>0</v>
      </c>
      <c r="D20" s="229">
        <f>B20-C20</f>
        <v>600</v>
      </c>
      <c r="E20" s="227"/>
    </row>
    <row r="21" spans="1:6" s="61" customFormat="1" x14ac:dyDescent="0.2">
      <c r="A21" s="236" t="s">
        <v>9</v>
      </c>
      <c r="B21" s="225">
        <f>SUM(B4:B20)</f>
        <v>50307</v>
      </c>
      <c r="C21" s="225">
        <f>SUM(C4:C20)</f>
        <v>17557</v>
      </c>
      <c r="D21" s="225">
        <f>SUM(D4:D20)</f>
        <v>32750</v>
      </c>
      <c r="E21" s="211"/>
    </row>
    <row r="22" spans="1:6" s="61" customFormat="1" x14ac:dyDescent="0.2">
      <c r="F22" s="237"/>
    </row>
    <row r="23" spans="1:6" s="61" customFormat="1" x14ac:dyDescent="0.2">
      <c r="F23" s="237"/>
    </row>
  </sheetData>
  <mergeCells count="4">
    <mergeCell ref="A2:A3"/>
    <mergeCell ref="E2:E3"/>
    <mergeCell ref="B2:D2"/>
    <mergeCell ref="A1:E1"/>
  </mergeCells>
  <pageMargins left="0.70866141732283472" right="0.70866141732283472" top="0.78740157480314965" bottom="0.78740157480314965" header="0.31496062992125984" footer="0.31496062992125984"/>
  <pageSetup paperSize="9" orientation="landscape" r:id="rId1"/>
  <headerFooter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2</vt:i4>
      </vt:variant>
    </vt:vector>
  </HeadingPairs>
  <TitlesOfParts>
    <vt:vector size="5" baseType="lpstr">
      <vt:lpstr>Rozpocet_mesta</vt:lpstr>
      <vt:lpstr>Kapitálové výdaje</vt:lpstr>
      <vt:lpstr>Investice_pod_carou</vt:lpstr>
      <vt:lpstr>'Kapitálové výdaje'!Oblast_tisku</vt:lpstr>
      <vt:lpstr>Rozpocet_mesta!Oblast_tisku</vt:lpstr>
    </vt:vector>
  </TitlesOfParts>
  <Company>xx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Ptackova</dc:creator>
  <cp:lastModifiedBy>fialova</cp:lastModifiedBy>
  <cp:lastPrinted>2019-12-16T08:38:15Z</cp:lastPrinted>
  <dcterms:created xsi:type="dcterms:W3CDTF">2002-08-05T09:55:48Z</dcterms:created>
  <dcterms:modified xsi:type="dcterms:W3CDTF">2021-02-18T13:15:42Z</dcterms:modified>
</cp:coreProperties>
</file>