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615"/>
  </bookViews>
  <sheets>
    <sheet name="List1" sheetId="1" r:id="rId1"/>
  </sheets>
  <definedNames>
    <definedName name="_xlnm.Print_Area" localSheetId="0">List1!$A$1:$J$93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0" i="1" l="1"/>
  <c r="C80" i="1"/>
  <c r="G49" i="1"/>
  <c r="E75" i="1"/>
  <c r="B75" i="1"/>
  <c r="H75" i="1"/>
  <c r="E25" i="1" l="1"/>
  <c r="F36" i="1" l="1"/>
  <c r="G36" i="1" s="1"/>
  <c r="E36" i="1"/>
  <c r="C49" i="1"/>
  <c r="D49" i="1" s="1"/>
  <c r="B49" i="1"/>
  <c r="C36" i="1" l="1"/>
  <c r="B36" i="1"/>
  <c r="D36" i="1" s="1"/>
  <c r="G14" i="1"/>
  <c r="G11" i="1"/>
  <c r="E7" i="1"/>
  <c r="F7" i="1"/>
  <c r="C7" i="1"/>
  <c r="D11" i="1"/>
  <c r="D8" i="1"/>
  <c r="B14" i="1"/>
  <c r="D14" i="1" s="1"/>
  <c r="B8" i="1"/>
  <c r="G7" i="1" l="1"/>
  <c r="D7" i="1"/>
  <c r="B7" i="1"/>
  <c r="I23" i="1"/>
  <c r="H36" i="1"/>
  <c r="I36" i="1"/>
  <c r="I19" i="1"/>
  <c r="J19" i="1" s="1"/>
  <c r="J36" i="1" l="1"/>
  <c r="J8" i="1" l="1"/>
  <c r="J11" i="1"/>
  <c r="J14" i="1"/>
  <c r="I7" i="1"/>
  <c r="H49" i="1"/>
  <c r="I49" i="1"/>
  <c r="H23" i="1"/>
  <c r="J23" i="1" s="1"/>
  <c r="H7" i="1"/>
  <c r="I75" i="1" l="1"/>
  <c r="J49" i="1"/>
  <c r="J7" i="1"/>
  <c r="J75" i="1" l="1"/>
  <c r="D80" i="1" s="1"/>
</calcChain>
</file>

<file path=xl/sharedStrings.xml><?xml version="1.0" encoding="utf-8"?>
<sst xmlns="http://schemas.openxmlformats.org/spreadsheetml/2006/main" count="93" uniqueCount="82">
  <si>
    <t xml:space="preserve">Slezské divadlo </t>
  </si>
  <si>
    <t>Městské části - výdaje na kulturní oblast v MČ</t>
  </si>
  <si>
    <t xml:space="preserve">Kulturní příspěvkové organizace </t>
  </si>
  <si>
    <t xml:space="preserve">Majetek </t>
  </si>
  <si>
    <t xml:space="preserve">Dotace a granty </t>
  </si>
  <si>
    <t>Koncerty vážné hudby</t>
  </si>
  <si>
    <t xml:space="preserve">Festival Další břehy </t>
  </si>
  <si>
    <t xml:space="preserve">Výdaje </t>
  </si>
  <si>
    <t xml:space="preserve">Příjmy </t>
  </si>
  <si>
    <t>Promenádní koncerty dechových hudeb</t>
  </si>
  <si>
    <t>Kulturní akce města (odbor kancelář primátora)</t>
  </si>
  <si>
    <t>Prezentační a kulturní akce (odbor kancelář primátora)</t>
  </si>
  <si>
    <t xml:space="preserve">Reprezentační ples města </t>
  </si>
  <si>
    <t xml:space="preserve">     - dotace MSK </t>
  </si>
  <si>
    <t xml:space="preserve">     - dotace MSK</t>
  </si>
  <si>
    <t xml:space="preserve">     - dotace MK </t>
  </si>
  <si>
    <t xml:space="preserve">     - příjmy z tomboly </t>
  </si>
  <si>
    <t xml:space="preserve">Vánoční trhy </t>
  </si>
  <si>
    <t xml:space="preserve">Velikonoční trhy </t>
  </si>
  <si>
    <t xml:space="preserve">Město vítá léto </t>
  </si>
  <si>
    <t xml:space="preserve">     - příjmy od sponzorů </t>
  </si>
  <si>
    <t xml:space="preserve">Opavské léto zábavy </t>
  </si>
  <si>
    <t xml:space="preserve">Lampiónový průvod, vzpomínkový večer </t>
  </si>
  <si>
    <t>Výstava Opava v roce 1968 (exteriérová výstava na Horním nám.)</t>
  </si>
  <si>
    <t>Slavnostní otevření kina Mír</t>
  </si>
  <si>
    <t xml:space="preserve">     - příjmy ze vstupného </t>
  </si>
  <si>
    <t>Příjmy z kulturních akcí (festivaly, koncerty)</t>
  </si>
  <si>
    <t xml:space="preserve">Celkem </t>
  </si>
  <si>
    <t xml:space="preserve">Příjmy a výdaje SMO na kulturu v roce 2018 </t>
  </si>
  <si>
    <t>Ostatní kulturní činnost (mimořádné koncerty filharmonie, divadlo atd.)</t>
  </si>
  <si>
    <t>Výdaje - příjmy</t>
  </si>
  <si>
    <t xml:space="preserve">     - investiční dotace (MSK)</t>
  </si>
  <si>
    <t xml:space="preserve">     - neinvestiční dotace (MSK) </t>
  </si>
  <si>
    <t xml:space="preserve">     - odvod zřizovateli </t>
  </si>
  <si>
    <t xml:space="preserve">     - neinvestiční dotace (MSK, MK)</t>
  </si>
  <si>
    <t xml:space="preserve">    - neinvestiční dotace  (MSK)</t>
  </si>
  <si>
    <t xml:space="preserve">    - odvod zřizovateli </t>
  </si>
  <si>
    <t>krátkodobé pronájmy kult. zařízení MČ</t>
  </si>
  <si>
    <t>Příjmy z pronájmu kulturních nemovitostí v majektu města:</t>
  </si>
  <si>
    <t>Vítání občánků a občanské záležitosti (odbor vnitřních věcí)</t>
  </si>
  <si>
    <t>Hláska - expozice (odbor kancelář tajemníka, odd. hosp. správy)</t>
  </si>
  <si>
    <t>JA TSO (jmenovité akce Technické služby Opava) - údržba a správa kult. majetku města (oprava busty P.Bezruče, oprava terasy hl. budovy městského koupaliště)</t>
  </si>
  <si>
    <r>
      <rPr>
        <b/>
        <sz val="11"/>
        <color theme="1"/>
        <rFont val="Arial"/>
        <family val="2"/>
        <charset val="238"/>
      </rPr>
      <t>odbor majetku města</t>
    </r>
    <r>
      <rPr>
        <sz val="11"/>
        <color theme="1"/>
        <rFont val="Arial"/>
        <family val="2"/>
        <charset val="238"/>
      </rPr>
      <t xml:space="preserve">  (výdaje na energie, opravy , ost. služby - Švédská kaple, kino Mír, KD Rybníček, Dům umění)</t>
    </r>
  </si>
  <si>
    <t xml:space="preserve">     - KD Rybníček</t>
  </si>
  <si>
    <t xml:space="preserve">     - Obecní dům</t>
  </si>
  <si>
    <t xml:space="preserve">     - restaurace v Domě umění</t>
  </si>
  <si>
    <t xml:space="preserve">     - dotace z Ministerstva kultury (oprava světlíku v knihovně)</t>
  </si>
  <si>
    <t xml:space="preserve">     - kino Mír</t>
  </si>
  <si>
    <t xml:space="preserve">Opavská kulturní organizace </t>
  </si>
  <si>
    <t>Knihovna Petra Bezruče v Opavě</t>
  </si>
  <si>
    <t xml:space="preserve">Příjmy z pronájmu stánků na Velikonočních a Vánočních trzích  </t>
  </si>
  <si>
    <t xml:space="preserve">     - příjmy z občerstvení </t>
  </si>
  <si>
    <t>Zpracovaly:</t>
  </si>
  <si>
    <t>Mgr. Jana Foltysová, vedoucí kanceláře primátora</t>
  </si>
  <si>
    <t>Pavla Kostrhounová, DiS., referent oddělení rozpočtu a ekonomických agend, odbor finanční a rozpočtový</t>
  </si>
  <si>
    <t xml:space="preserve">Zdroje: </t>
  </si>
  <si>
    <t xml:space="preserve"> - modul "účetní a rozpočtové výstupy" v ekonomickém systému GINIS, paragraf kultury </t>
  </si>
  <si>
    <t xml:space="preserve"> - modul "smlouvy" v ekonomickém systému GINIS - ruční dohledávání na základě znalosti prostředí MMO </t>
  </si>
  <si>
    <t xml:space="preserve"> - závazné ukazatele rozpočtu schválené a upravované Radou města v roce 2018 </t>
  </si>
  <si>
    <t xml:space="preserve"> </t>
  </si>
  <si>
    <t xml:space="preserve">% výdajů na kulturu z celkového rozpočtu města </t>
  </si>
  <si>
    <t>Rok</t>
  </si>
  <si>
    <t xml:space="preserve">Počet obyvatel  ve městě </t>
  </si>
  <si>
    <t xml:space="preserve">Výdaje na kulturu na jednoho obyvatele </t>
  </si>
  <si>
    <t xml:space="preserve">Celkový rozpočet města </t>
  </si>
  <si>
    <t>54.719,00</t>
  </si>
  <si>
    <t xml:space="preserve">Podíl na Landscape festivalu </t>
  </si>
  <si>
    <t>163 972,00</t>
  </si>
  <si>
    <t>310 827,00</t>
  </si>
  <si>
    <t>339 247,00</t>
  </si>
  <si>
    <t>49 049,00</t>
  </si>
  <si>
    <t>Mezinárodní varhanní soutěž Petra Ebena (koná se co dva roky)</t>
  </si>
  <si>
    <t>80 000,00 Kč</t>
  </si>
  <si>
    <t>399 320,00 Kč</t>
  </si>
  <si>
    <t>Festival Bezručova Opava (59., 60. a 61. ročník)</t>
  </si>
  <si>
    <t>příjmy z prodeje zboží, poskytování služeb,tombola atd.</t>
  </si>
  <si>
    <t>-</t>
  </si>
  <si>
    <r>
      <rPr>
        <b/>
        <sz val="11"/>
        <color theme="1"/>
        <rFont val="Arial"/>
        <family val="2"/>
        <charset val="238"/>
      </rPr>
      <t>odbor přípravy a realizace investic</t>
    </r>
    <r>
      <rPr>
        <sz val="11"/>
        <color theme="1"/>
        <rFont val="Arial"/>
        <family val="2"/>
        <charset val="238"/>
      </rPr>
      <t xml:space="preserve"> - investiční akce na kulturním majetku města (např. rekonstrukce kina Mír, oprava světlíku v knihovně, PD střecha - kostel sv. Václava, Obecní dům - klimatizace)</t>
    </r>
  </si>
  <si>
    <t>Válečné hroby, pietní místa (odbor KTAJ, odd. HS)</t>
  </si>
  <si>
    <t>dotace z Ministerstva obrany - Péče o válečné hroby</t>
  </si>
  <si>
    <t>Městská památková zóna (odb. HAUP)</t>
  </si>
  <si>
    <t>dotace z Ministerstva kultury - Program regenerace měst. pam. rezervací a MPZ - neinv.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</si>
</sst>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4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lightTrellis">
        <bgColor theme="6" tint="0.79992065187536243"/>
      </patternFill>
    </fill>
    <fill>
      <patternFill patternType="lightTrellis">
        <bgColor theme="6" tint="0.79995117038483843"/>
      </patternFill>
    </fill>
    <fill>
      <patternFill patternType="lightTrellis"/>
    </fill>
    <fill>
      <patternFill patternType="lightTrellis">
        <bgColor theme="0" tint="-0.14996795556505021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0" applyFont="1"/>
    <xf numFmtId="0" fontId="3" fillId="0" borderId="0" xfId="0" applyFont="1"/>
    <xf numFmtId="0" fontId="4" fillId="3" borderId="1" xfId="0" applyFont="1" applyFill="1" applyBorder="1"/>
    <xf numFmtId="0" fontId="5" fillId="0" borderId="1" xfId="0" applyFont="1" applyBorder="1"/>
    <xf numFmtId="44" fontId="5" fillId="0" borderId="1" xfId="1" applyFont="1" applyBorder="1"/>
    <xf numFmtId="44" fontId="4" fillId="3" borderId="1" xfId="0" applyNumberFormat="1" applyFont="1" applyFill="1" applyBorder="1"/>
    <xf numFmtId="0" fontId="4" fillId="0" borderId="0" xfId="0" applyFont="1" applyAlignment="1">
      <alignment wrapText="1"/>
    </xf>
    <xf numFmtId="44" fontId="4" fillId="0" borderId="0" xfId="1" applyFont="1"/>
    <xf numFmtId="0" fontId="4" fillId="0" borderId="0" xfId="0" applyFont="1"/>
    <xf numFmtId="0" fontId="4" fillId="2" borderId="1" xfId="0" applyFont="1" applyFill="1" applyBorder="1"/>
    <xf numFmtId="44" fontId="4" fillId="2" borderId="1" xfId="1" applyFont="1" applyFill="1" applyBorder="1"/>
    <xf numFmtId="44" fontId="5" fillId="2" borderId="1" xfId="1" applyFont="1" applyFill="1" applyBorder="1"/>
    <xf numFmtId="0" fontId="6" fillId="0" borderId="1" xfId="0" applyFont="1" applyBorder="1"/>
    <xf numFmtId="0" fontId="5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44" fontId="5" fillId="0" borderId="2" xfId="1" applyFont="1" applyBorder="1"/>
    <xf numFmtId="44" fontId="4" fillId="2" borderId="1" xfId="0" applyNumberFormat="1" applyFont="1" applyFill="1" applyBorder="1"/>
    <xf numFmtId="44" fontId="5" fillId="0" borderId="1" xfId="0" applyNumberFormat="1" applyFont="1" applyBorder="1"/>
    <xf numFmtId="44" fontId="4" fillId="2" borderId="1" xfId="0" applyNumberFormat="1" applyFont="1" applyFill="1" applyBorder="1" applyAlignment="1">
      <alignment wrapText="1"/>
    </xf>
    <xf numFmtId="0" fontId="5" fillId="4" borderId="1" xfId="0" applyFont="1" applyFill="1" applyBorder="1"/>
    <xf numFmtId="44" fontId="5" fillId="4" borderId="1" xfId="0" applyNumberFormat="1" applyFont="1" applyFill="1" applyBorder="1"/>
    <xf numFmtId="44" fontId="5" fillId="4" borderId="1" xfId="1" applyFont="1" applyFill="1" applyBorder="1"/>
    <xf numFmtId="0" fontId="5" fillId="4" borderId="1" xfId="0" applyFont="1" applyFill="1" applyBorder="1" applyAlignment="1">
      <alignment wrapText="1"/>
    </xf>
    <xf numFmtId="44" fontId="4" fillId="4" borderId="1" xfId="1" applyFont="1" applyFill="1" applyBorder="1"/>
    <xf numFmtId="0" fontId="4" fillId="4" borderId="1" xfId="0" applyFont="1" applyFill="1" applyBorder="1"/>
    <xf numFmtId="0" fontId="4" fillId="0" borderId="1" xfId="0" applyFont="1" applyBorder="1"/>
    <xf numFmtId="0" fontId="7" fillId="0" borderId="0" xfId="0" applyFont="1"/>
    <xf numFmtId="0" fontId="4" fillId="3" borderId="4" xfId="0" applyFont="1" applyFill="1" applyBorder="1"/>
    <xf numFmtId="0" fontId="4" fillId="0" borderId="0" xfId="0" applyFont="1" applyFill="1" applyBorder="1" applyAlignment="1">
      <alignment wrapText="1"/>
    </xf>
    <xf numFmtId="0" fontId="0" fillId="0" borderId="0" xfId="0" applyFill="1"/>
    <xf numFmtId="0" fontId="4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5" fillId="0" borderId="1" xfId="0" applyFont="1" applyFill="1" applyBorder="1" applyAlignment="1">
      <alignment wrapText="1"/>
    </xf>
    <xf numFmtId="0" fontId="0" fillId="0" borderId="1" xfId="0" applyFont="1" applyFill="1" applyBorder="1"/>
    <xf numFmtId="44" fontId="5" fillId="0" borderId="0" xfId="1" applyFont="1" applyBorder="1"/>
    <xf numFmtId="0" fontId="0" fillId="0" borderId="0" xfId="0" applyFont="1" applyFill="1" applyBorder="1"/>
    <xf numFmtId="0" fontId="0" fillId="5" borderId="1" xfId="0" applyFill="1" applyBorder="1"/>
    <xf numFmtId="0" fontId="5" fillId="3" borderId="4" xfId="0" applyFont="1" applyFill="1" applyBorder="1"/>
    <xf numFmtId="0" fontId="4" fillId="0" borderId="3" xfId="0" applyFont="1" applyBorder="1" applyAlignment="1">
      <alignment wrapText="1"/>
    </xf>
    <xf numFmtId="44" fontId="5" fillId="4" borderId="1" xfId="1" applyFont="1" applyFill="1" applyBorder="1" applyAlignment="1">
      <alignment horizontal="right"/>
    </xf>
    <xf numFmtId="44" fontId="5" fillId="0" borderId="1" xfId="1" applyFont="1" applyBorder="1" applyAlignment="1">
      <alignment horizontal="right"/>
    </xf>
    <xf numFmtId="0" fontId="5" fillId="6" borderId="1" xfId="0" applyFont="1" applyFill="1" applyBorder="1"/>
    <xf numFmtId="0" fontId="5" fillId="7" borderId="1" xfId="0" applyFont="1" applyFill="1" applyBorder="1"/>
    <xf numFmtId="0" fontId="5" fillId="8" borderId="1" xfId="0" applyFont="1" applyFill="1" applyBorder="1"/>
    <xf numFmtId="44" fontId="5" fillId="8" borderId="1" xfId="1" applyFont="1" applyFill="1" applyBorder="1"/>
    <xf numFmtId="0" fontId="5" fillId="4" borderId="1" xfId="0" applyFont="1" applyFill="1" applyBorder="1" applyAlignment="1">
      <alignment horizontal="right"/>
    </xf>
    <xf numFmtId="0" fontId="5" fillId="4" borderId="1" xfId="0" applyFont="1" applyFill="1" applyBorder="1" applyAlignment="1">
      <alignment horizontal="right" wrapText="1"/>
    </xf>
    <xf numFmtId="0" fontId="4" fillId="9" borderId="1" xfId="0" applyFont="1" applyFill="1" applyBorder="1"/>
    <xf numFmtId="0" fontId="0" fillId="0" borderId="0" xfId="0" applyFill="1" applyBorder="1"/>
    <xf numFmtId="44" fontId="5" fillId="0" borderId="0" xfId="1" applyFont="1" applyFill="1" applyBorder="1"/>
    <xf numFmtId="0" fontId="5" fillId="0" borderId="0" xfId="0" applyFont="1" applyFill="1" applyBorder="1" applyAlignment="1">
      <alignment wrapText="1"/>
    </xf>
    <xf numFmtId="44" fontId="5" fillId="0" borderId="1" xfId="0" applyNumberFormat="1" applyFont="1" applyFill="1" applyBorder="1" applyAlignment="1">
      <alignment wrapText="1"/>
    </xf>
    <xf numFmtId="0" fontId="4" fillId="5" borderId="1" xfId="0" applyFont="1" applyFill="1" applyBorder="1"/>
    <xf numFmtId="0" fontId="4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4" fillId="0" borderId="5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93"/>
  <sheetViews>
    <sheetView tabSelected="1" zoomScaleNormal="100" workbookViewId="0">
      <pane ySplit="4" topLeftCell="A5" activePane="bottomLeft" state="frozen"/>
      <selection pane="bottomLeft" activeCell="B81" sqref="B81"/>
    </sheetView>
  </sheetViews>
  <sheetFormatPr defaultRowHeight="15" x14ac:dyDescent="0.25"/>
  <cols>
    <col min="1" max="1" width="66.5703125" customWidth="1"/>
    <col min="2" max="2" width="21.5703125" customWidth="1"/>
    <col min="3" max="3" width="20.85546875" customWidth="1"/>
    <col min="4" max="4" width="22.5703125" customWidth="1"/>
    <col min="5" max="5" width="20.28515625" bestFit="1" customWidth="1"/>
    <col min="6" max="7" width="21.140625" bestFit="1" customWidth="1"/>
    <col min="8" max="8" width="22.28515625" bestFit="1" customWidth="1"/>
    <col min="9" max="9" width="20.140625" customWidth="1"/>
    <col min="10" max="10" width="21.42578125" customWidth="1"/>
    <col min="11" max="11" width="17.7109375" customWidth="1"/>
    <col min="12" max="12" width="15" customWidth="1"/>
  </cols>
  <sheetData>
    <row r="2" spans="1:13" s="1" customFormat="1" ht="21.75" thickBot="1" x14ac:dyDescent="0.4">
      <c r="A2" s="7" t="s">
        <v>28</v>
      </c>
      <c r="B2" s="7"/>
      <c r="C2" s="7"/>
      <c r="D2" s="7"/>
      <c r="E2" s="7"/>
      <c r="F2" s="7"/>
      <c r="G2" s="7"/>
      <c r="H2" s="8"/>
      <c r="I2" s="9"/>
      <c r="J2" s="7"/>
    </row>
    <row r="3" spans="1:13" s="1" customFormat="1" ht="21.75" thickBot="1" x14ac:dyDescent="0.4">
      <c r="A3" s="39" t="s">
        <v>61</v>
      </c>
      <c r="B3" s="54">
        <v>2016</v>
      </c>
      <c r="C3" s="55"/>
      <c r="D3" s="56"/>
      <c r="E3" s="57">
        <v>2017</v>
      </c>
      <c r="F3" s="58"/>
      <c r="G3" s="59"/>
      <c r="H3" s="54">
        <v>2018</v>
      </c>
      <c r="I3" s="55"/>
      <c r="J3" s="56"/>
    </row>
    <row r="4" spans="1:13" x14ac:dyDescent="0.25">
      <c r="A4" s="38"/>
      <c r="B4" s="28" t="s">
        <v>7</v>
      </c>
      <c r="C4" s="28" t="s">
        <v>8</v>
      </c>
      <c r="D4" s="28" t="s">
        <v>30</v>
      </c>
      <c r="E4" s="28" t="s">
        <v>7</v>
      </c>
      <c r="F4" s="28" t="s">
        <v>8</v>
      </c>
      <c r="G4" s="28" t="s">
        <v>30</v>
      </c>
      <c r="H4" s="28" t="s">
        <v>7</v>
      </c>
      <c r="I4" s="28" t="s">
        <v>8</v>
      </c>
      <c r="J4" s="28" t="s">
        <v>30</v>
      </c>
    </row>
    <row r="5" spans="1:13" x14ac:dyDescent="0.25">
      <c r="A5" s="53" t="s">
        <v>4</v>
      </c>
      <c r="B5" s="17">
        <v>2328300</v>
      </c>
      <c r="C5" s="10"/>
      <c r="D5" s="10"/>
      <c r="E5" s="17">
        <v>1958000</v>
      </c>
      <c r="F5" s="10"/>
      <c r="G5" s="10"/>
      <c r="H5" s="11">
        <v>1978236.5</v>
      </c>
      <c r="I5" s="12"/>
      <c r="J5" s="11">
        <v>1978236.5</v>
      </c>
    </row>
    <row r="6" spans="1:13" s="2" customFormat="1" ht="18.75" x14ac:dyDescent="0.3">
      <c r="A6" s="13"/>
      <c r="B6" s="13"/>
      <c r="C6" s="13"/>
      <c r="D6" s="13"/>
      <c r="E6" s="13"/>
      <c r="F6" s="13"/>
      <c r="G6" s="13"/>
      <c r="H6" s="13"/>
      <c r="I6" s="5"/>
      <c r="J6" s="13"/>
    </row>
    <row r="7" spans="1:13" s="2" customFormat="1" ht="18.75" x14ac:dyDescent="0.3">
      <c r="A7" s="10" t="s">
        <v>2</v>
      </c>
      <c r="B7" s="17">
        <f>SUM(B8:B17)</f>
        <v>102982000</v>
      </c>
      <c r="C7" s="17">
        <f t="shared" ref="C7:D7" si="0">SUM(C8:C17)</f>
        <v>7982000</v>
      </c>
      <c r="D7" s="17">
        <f t="shared" si="0"/>
        <v>95000000</v>
      </c>
      <c r="E7" s="17">
        <f>SUM(E8:E17)</f>
        <v>108780000</v>
      </c>
      <c r="F7" s="17">
        <f>SUM(F8:F17)</f>
        <v>14912000</v>
      </c>
      <c r="G7" s="17">
        <f>E7-F7</f>
        <v>93868000</v>
      </c>
      <c r="H7" s="11">
        <f>SUM(H8:H14)</f>
        <v>123139000</v>
      </c>
      <c r="I7" s="11">
        <f>SUM(I8:I18)</f>
        <v>14809000</v>
      </c>
      <c r="J7" s="17">
        <f>H7-I7</f>
        <v>108330000</v>
      </c>
    </row>
    <row r="8" spans="1:13" s="2" customFormat="1" ht="18.75" x14ac:dyDescent="0.3">
      <c r="A8" s="25" t="s">
        <v>0</v>
      </c>
      <c r="B8" s="22">
        <f>69000000+C10</f>
        <v>72714000</v>
      </c>
      <c r="C8" s="22"/>
      <c r="D8" s="22">
        <f>B8-C10</f>
        <v>69000000</v>
      </c>
      <c r="E8" s="22">
        <v>80049000</v>
      </c>
      <c r="F8" s="22"/>
      <c r="G8" s="22"/>
      <c r="H8" s="22">
        <v>89800000</v>
      </c>
      <c r="I8" s="22"/>
      <c r="J8" s="21">
        <f>H8-I9-I10</f>
        <v>80000000</v>
      </c>
    </row>
    <row r="9" spans="1:13" s="2" customFormat="1" ht="18.75" x14ac:dyDescent="0.3">
      <c r="A9" s="20" t="s">
        <v>33</v>
      </c>
      <c r="B9" s="22"/>
      <c r="C9" s="22">
        <v>0</v>
      </c>
      <c r="D9" s="22"/>
      <c r="E9" s="22"/>
      <c r="F9" s="22">
        <v>3000000</v>
      </c>
      <c r="G9" s="22"/>
      <c r="H9" s="22"/>
      <c r="I9" s="22">
        <v>2000000</v>
      </c>
      <c r="J9" s="20"/>
    </row>
    <row r="10" spans="1:13" s="2" customFormat="1" ht="18.75" x14ac:dyDescent="0.3">
      <c r="A10" s="20" t="s">
        <v>34</v>
      </c>
      <c r="B10" s="22"/>
      <c r="C10" s="22">
        <v>3714000</v>
      </c>
      <c r="D10" s="22"/>
      <c r="E10" s="22"/>
      <c r="F10" s="22">
        <v>7049000</v>
      </c>
      <c r="G10" s="22"/>
      <c r="H10" s="22"/>
      <c r="I10" s="22">
        <v>7800000</v>
      </c>
      <c r="J10" s="20"/>
    </row>
    <row r="11" spans="1:13" s="2" customFormat="1" ht="18.75" x14ac:dyDescent="0.3">
      <c r="A11" s="26" t="s">
        <v>48</v>
      </c>
      <c r="B11" s="5">
        <v>14150000</v>
      </c>
      <c r="C11" s="5"/>
      <c r="D11" s="5">
        <f>B11-C12-C13</f>
        <v>12000000</v>
      </c>
      <c r="E11" s="5">
        <v>14000000</v>
      </c>
      <c r="F11" s="5"/>
      <c r="G11" s="5">
        <f>E11-F12</f>
        <v>11500000</v>
      </c>
      <c r="H11" s="5">
        <v>14863000</v>
      </c>
      <c r="I11" s="5"/>
      <c r="J11" s="18">
        <f>H11-I12-I13</f>
        <v>12830000</v>
      </c>
    </row>
    <row r="12" spans="1:13" s="2" customFormat="1" ht="18.75" x14ac:dyDescent="0.3">
      <c r="A12" s="4" t="s">
        <v>33</v>
      </c>
      <c r="B12" s="5"/>
      <c r="C12" s="5">
        <v>2000000</v>
      </c>
      <c r="D12" s="5"/>
      <c r="E12" s="5"/>
      <c r="F12" s="5">
        <v>2500000</v>
      </c>
      <c r="G12" s="5"/>
      <c r="H12" s="5"/>
      <c r="I12" s="5">
        <v>1870000</v>
      </c>
      <c r="J12" s="4"/>
    </row>
    <row r="13" spans="1:13" s="2" customFormat="1" ht="18.75" x14ac:dyDescent="0.3">
      <c r="A13" s="4" t="s">
        <v>32</v>
      </c>
      <c r="B13" s="5"/>
      <c r="C13" s="5">
        <v>150000</v>
      </c>
      <c r="D13" s="5"/>
      <c r="E13" s="5"/>
      <c r="F13" s="5">
        <v>0</v>
      </c>
      <c r="G13" s="5"/>
      <c r="H13" s="5"/>
      <c r="I13" s="5">
        <v>163000</v>
      </c>
      <c r="J13" s="4"/>
      <c r="M13" s="2" t="s">
        <v>59</v>
      </c>
    </row>
    <row r="14" spans="1:13" s="2" customFormat="1" ht="18.75" x14ac:dyDescent="0.3">
      <c r="A14" s="25" t="s">
        <v>49</v>
      </c>
      <c r="B14" s="22">
        <f>14000000+C16+C17</f>
        <v>16118000</v>
      </c>
      <c r="C14" s="22"/>
      <c r="D14" s="22">
        <f>B14-C16-C17</f>
        <v>14000000</v>
      </c>
      <c r="E14" s="22">
        <v>14731000</v>
      </c>
      <c r="F14" s="22"/>
      <c r="G14" s="22">
        <f>E14-F16-F17</f>
        <v>12368000</v>
      </c>
      <c r="H14" s="22">
        <v>18476000</v>
      </c>
      <c r="I14" s="22"/>
      <c r="J14" s="21">
        <f>H14-I15-I16-I17</f>
        <v>15500000</v>
      </c>
    </row>
    <row r="15" spans="1:13" s="2" customFormat="1" ht="18.75" x14ac:dyDescent="0.3">
      <c r="A15" s="20" t="s">
        <v>36</v>
      </c>
      <c r="B15" s="22"/>
      <c r="C15" s="22">
        <v>0</v>
      </c>
      <c r="D15" s="22"/>
      <c r="E15" s="22">
        <v>0</v>
      </c>
      <c r="F15" s="22"/>
      <c r="G15" s="22"/>
      <c r="H15" s="22"/>
      <c r="I15" s="22">
        <v>700000</v>
      </c>
      <c r="J15" s="20"/>
    </row>
    <row r="16" spans="1:13" s="2" customFormat="1" ht="18.75" x14ac:dyDescent="0.3">
      <c r="A16" s="20" t="s">
        <v>35</v>
      </c>
      <c r="B16" s="22"/>
      <c r="C16" s="22">
        <v>2048000</v>
      </c>
      <c r="D16" s="22"/>
      <c r="E16" s="22"/>
      <c r="F16" s="22">
        <v>2193000</v>
      </c>
      <c r="G16" s="22"/>
      <c r="H16" s="22"/>
      <c r="I16" s="22">
        <v>2116000</v>
      </c>
      <c r="J16" s="20"/>
    </row>
    <row r="17" spans="1:10" s="2" customFormat="1" ht="18.75" x14ac:dyDescent="0.3">
      <c r="A17" s="20" t="s">
        <v>31</v>
      </c>
      <c r="B17" s="22"/>
      <c r="C17" s="22">
        <v>70000</v>
      </c>
      <c r="D17" s="22"/>
      <c r="E17" s="22"/>
      <c r="F17" s="22">
        <v>170000</v>
      </c>
      <c r="G17" s="22"/>
      <c r="H17" s="22"/>
      <c r="I17" s="22">
        <v>160000</v>
      </c>
      <c r="J17" s="20"/>
    </row>
    <row r="18" spans="1:10" s="2" customFormat="1" ht="18.75" x14ac:dyDescent="0.3">
      <c r="A18" s="4"/>
      <c r="B18" s="4"/>
      <c r="C18" s="4"/>
      <c r="D18" s="4"/>
      <c r="E18" s="4"/>
      <c r="F18" s="4"/>
      <c r="G18" s="4"/>
      <c r="H18" s="5"/>
      <c r="I18" s="5"/>
      <c r="J18" s="4"/>
    </row>
    <row r="19" spans="1:10" s="2" customFormat="1" ht="18.75" x14ac:dyDescent="0.3">
      <c r="A19" s="53" t="s">
        <v>1</v>
      </c>
      <c r="B19" s="17">
        <v>2791385.25</v>
      </c>
      <c r="C19" s="10"/>
      <c r="D19" s="10"/>
      <c r="E19" s="17">
        <v>2603183.9500000002</v>
      </c>
      <c r="F19" s="10"/>
      <c r="G19" s="10"/>
      <c r="H19" s="11">
        <v>5906442.2300000004</v>
      </c>
      <c r="I19" s="11">
        <f>SUM(I20:I21)</f>
        <v>229972</v>
      </c>
      <c r="J19" s="17">
        <f>H19-I19</f>
        <v>5676470.2300000004</v>
      </c>
    </row>
    <row r="20" spans="1:10" s="2" customFormat="1" ht="18.75" x14ac:dyDescent="0.3">
      <c r="A20" s="4" t="s">
        <v>37</v>
      </c>
      <c r="B20" s="4"/>
      <c r="C20" s="5">
        <v>205627</v>
      </c>
      <c r="D20" s="4"/>
      <c r="E20" s="4"/>
      <c r="F20" s="5">
        <v>220131</v>
      </c>
      <c r="G20" s="4"/>
      <c r="H20" s="5"/>
      <c r="I20" s="5">
        <v>206942</v>
      </c>
      <c r="J20" s="4"/>
    </row>
    <row r="21" spans="1:10" s="2" customFormat="1" ht="18.75" x14ac:dyDescent="0.3">
      <c r="A21" s="4" t="s">
        <v>75</v>
      </c>
      <c r="B21" s="4"/>
      <c r="C21" s="5">
        <v>22552</v>
      </c>
      <c r="D21" s="4"/>
      <c r="E21" s="4"/>
      <c r="F21" s="5">
        <v>27728</v>
      </c>
      <c r="G21" s="4"/>
      <c r="H21" s="5"/>
      <c r="I21" s="5">
        <v>23030</v>
      </c>
      <c r="J21" s="4"/>
    </row>
    <row r="22" spans="1:10" s="2" customFormat="1" ht="18.75" x14ac:dyDescent="0.3">
      <c r="A22" s="4"/>
      <c r="B22" s="4"/>
      <c r="C22" s="4"/>
      <c r="D22" s="4"/>
      <c r="E22" s="4"/>
      <c r="F22" s="4"/>
      <c r="G22" s="4"/>
      <c r="H22" s="5"/>
      <c r="I22" s="5"/>
      <c r="J22" s="4"/>
    </row>
    <row r="23" spans="1:10" s="2" customFormat="1" ht="18.75" x14ac:dyDescent="0.3">
      <c r="A23" s="53" t="s">
        <v>3</v>
      </c>
      <c r="B23" s="10"/>
      <c r="C23" s="10"/>
      <c r="D23" s="10"/>
      <c r="E23" s="10"/>
      <c r="F23" s="10"/>
      <c r="G23" s="10"/>
      <c r="H23" s="11">
        <f>SUM(H24:H33)</f>
        <v>37133585.689999998</v>
      </c>
      <c r="I23" s="11">
        <f>SUM(I24:I35)</f>
        <v>1059286</v>
      </c>
      <c r="J23" s="17">
        <f>H23-I23</f>
        <v>36074299.689999998</v>
      </c>
    </row>
    <row r="24" spans="1:10" s="2" customFormat="1" ht="30.75" x14ac:dyDescent="0.3">
      <c r="A24" s="14" t="s">
        <v>42</v>
      </c>
      <c r="B24" s="5">
        <v>477493.93</v>
      </c>
      <c r="C24" s="5"/>
      <c r="D24" s="5"/>
      <c r="E24" s="5">
        <v>585081.30000000005</v>
      </c>
      <c r="F24" s="14"/>
      <c r="G24" s="14"/>
      <c r="H24" s="5">
        <v>1813278.76</v>
      </c>
      <c r="I24" s="5"/>
      <c r="J24" s="4"/>
    </row>
    <row r="25" spans="1:10" s="2" customFormat="1" ht="44.25" x14ac:dyDescent="0.3">
      <c r="A25" s="14" t="s">
        <v>41</v>
      </c>
      <c r="B25" s="14" t="s">
        <v>76</v>
      </c>
      <c r="C25" s="14"/>
      <c r="D25" s="14"/>
      <c r="E25" s="14">
        <f>-F40</f>
        <v>0</v>
      </c>
      <c r="F25" s="14"/>
      <c r="G25" s="14"/>
      <c r="H25" s="5">
        <v>55660</v>
      </c>
      <c r="I25" s="5"/>
      <c r="J25" s="4"/>
    </row>
    <row r="26" spans="1:10" s="2" customFormat="1" ht="18.75" x14ac:dyDescent="0.3">
      <c r="A26" s="14"/>
      <c r="B26" s="14"/>
      <c r="C26" s="14"/>
      <c r="D26" s="14"/>
      <c r="E26" s="14"/>
      <c r="F26" s="14"/>
      <c r="G26" s="14"/>
      <c r="H26" s="5"/>
      <c r="I26" s="5"/>
      <c r="J26" s="4"/>
    </row>
    <row r="27" spans="1:10" s="2" customFormat="1" ht="18.75" x14ac:dyDescent="0.3">
      <c r="A27" s="23" t="s">
        <v>38</v>
      </c>
      <c r="B27" s="22"/>
      <c r="C27" s="22"/>
      <c r="D27" s="22"/>
      <c r="E27" s="22"/>
      <c r="F27" s="22"/>
      <c r="G27" s="22"/>
      <c r="H27" s="22"/>
      <c r="I27" s="24"/>
      <c r="J27" s="20"/>
    </row>
    <row r="28" spans="1:10" s="2" customFormat="1" ht="18.75" x14ac:dyDescent="0.3">
      <c r="A28" s="20" t="s">
        <v>43</v>
      </c>
      <c r="B28" s="22"/>
      <c r="C28" s="22">
        <v>402993</v>
      </c>
      <c r="D28" s="22"/>
      <c r="E28" s="22"/>
      <c r="F28" s="22">
        <v>414281</v>
      </c>
      <c r="G28" s="22"/>
      <c r="H28" s="22"/>
      <c r="I28" s="22">
        <v>412509</v>
      </c>
      <c r="J28" s="20"/>
    </row>
    <row r="29" spans="1:10" s="2" customFormat="1" ht="18.75" x14ac:dyDescent="0.3">
      <c r="A29" s="20" t="s">
        <v>44</v>
      </c>
      <c r="B29" s="22"/>
      <c r="C29" s="22">
        <v>274446</v>
      </c>
      <c r="D29" s="22"/>
      <c r="E29" s="22"/>
      <c r="F29" s="22">
        <v>256629</v>
      </c>
      <c r="G29" s="22"/>
      <c r="H29" s="22"/>
      <c r="I29" s="22">
        <v>261900</v>
      </c>
      <c r="J29" s="20"/>
    </row>
    <row r="30" spans="1:10" s="2" customFormat="1" ht="18.75" x14ac:dyDescent="0.3">
      <c r="A30" s="20" t="s">
        <v>45</v>
      </c>
      <c r="B30" s="22"/>
      <c r="C30" s="22">
        <v>77203</v>
      </c>
      <c r="D30" s="22"/>
      <c r="E30" s="22"/>
      <c r="F30" s="22">
        <v>6000</v>
      </c>
      <c r="G30" s="22"/>
      <c r="H30" s="22"/>
      <c r="I30" s="22">
        <v>79587</v>
      </c>
      <c r="J30" s="20"/>
    </row>
    <row r="31" spans="1:10" s="2" customFormat="1" ht="18.75" x14ac:dyDescent="0.3">
      <c r="A31" s="20" t="s">
        <v>47</v>
      </c>
      <c r="B31" s="22"/>
      <c r="C31" s="22">
        <v>102555</v>
      </c>
      <c r="D31" s="22"/>
      <c r="E31" s="22"/>
      <c r="F31" s="22">
        <v>103172</v>
      </c>
      <c r="G31" s="22"/>
      <c r="H31" s="22"/>
      <c r="I31" s="22">
        <v>105290</v>
      </c>
      <c r="J31" s="20"/>
    </row>
    <row r="32" spans="1:10" s="2" customFormat="1" ht="18.75" x14ac:dyDescent="0.3">
      <c r="A32" s="4"/>
      <c r="B32" s="4"/>
      <c r="C32" s="4"/>
      <c r="D32" s="4"/>
      <c r="E32" s="4"/>
      <c r="F32" s="4"/>
      <c r="G32" s="4"/>
      <c r="H32" s="5"/>
      <c r="I32" s="5"/>
      <c r="J32" s="4"/>
    </row>
    <row r="33" spans="1:10" s="2" customFormat="1" ht="59.25" x14ac:dyDescent="0.3">
      <c r="A33" s="23" t="s">
        <v>77</v>
      </c>
      <c r="B33" s="22">
        <v>838911.15</v>
      </c>
      <c r="C33" s="23"/>
      <c r="D33" s="23"/>
      <c r="E33" s="22">
        <v>896436.24</v>
      </c>
      <c r="F33" s="23"/>
      <c r="G33" s="23"/>
      <c r="H33" s="22">
        <v>35264646.93</v>
      </c>
      <c r="I33" s="22"/>
      <c r="J33" s="23"/>
    </row>
    <row r="34" spans="1:10" x14ac:dyDescent="0.25">
      <c r="A34" s="23" t="s">
        <v>46</v>
      </c>
      <c r="B34" s="23"/>
      <c r="C34" s="23"/>
      <c r="D34" s="23"/>
      <c r="E34" s="23"/>
      <c r="F34" s="23"/>
      <c r="G34" s="23"/>
      <c r="H34" s="22"/>
      <c r="I34" s="22">
        <v>200000</v>
      </c>
      <c r="J34" s="23"/>
    </row>
    <row r="35" spans="1:10" x14ac:dyDescent="0.25">
      <c r="A35" s="14"/>
      <c r="B35" s="14"/>
      <c r="C35" s="14"/>
      <c r="D35" s="14"/>
      <c r="E35" s="14"/>
      <c r="F35" s="14"/>
      <c r="G35" s="14"/>
      <c r="H35" s="5"/>
      <c r="I35" s="5"/>
      <c r="J35" s="14"/>
    </row>
    <row r="36" spans="1:10" x14ac:dyDescent="0.25">
      <c r="A36" s="15" t="s">
        <v>10</v>
      </c>
      <c r="B36" s="19">
        <f>SUM(B37:B47)</f>
        <v>3416687.5</v>
      </c>
      <c r="C36" s="19">
        <f>SUM(C37:C47)</f>
        <v>958859</v>
      </c>
      <c r="D36" s="19">
        <f>B36-C36</f>
        <v>2457828.5</v>
      </c>
      <c r="E36" s="19">
        <f>SUM(E37:E47)</f>
        <v>2572480.6</v>
      </c>
      <c r="F36" s="19">
        <f>SUM(F37:F47)</f>
        <v>1137587</v>
      </c>
      <c r="G36" s="19">
        <f>E36-F36</f>
        <v>1434893.6</v>
      </c>
      <c r="H36" s="11">
        <f>SUM(H37:H47)</f>
        <v>3620023.44</v>
      </c>
      <c r="I36" s="11">
        <f>SUM(I37:I47)</f>
        <v>1612219.75</v>
      </c>
      <c r="J36" s="19">
        <f>H36-I36</f>
        <v>2007803.69</v>
      </c>
    </row>
    <row r="37" spans="1:10" x14ac:dyDescent="0.25">
      <c r="A37" s="14" t="s">
        <v>5</v>
      </c>
      <c r="B37" s="41">
        <v>538685</v>
      </c>
      <c r="C37" s="14"/>
      <c r="D37" s="14"/>
      <c r="E37" s="41" t="s">
        <v>73</v>
      </c>
      <c r="F37" s="14"/>
      <c r="G37" s="14"/>
      <c r="H37" s="5">
        <v>511023</v>
      </c>
      <c r="I37" s="5"/>
      <c r="J37" s="14"/>
    </row>
    <row r="38" spans="1:10" x14ac:dyDescent="0.25">
      <c r="A38" s="23" t="s">
        <v>6</v>
      </c>
      <c r="B38" s="40">
        <v>848572</v>
      </c>
      <c r="C38" s="40"/>
      <c r="D38" s="23"/>
      <c r="E38" s="40">
        <v>535422</v>
      </c>
      <c r="F38" s="23"/>
      <c r="G38" s="23"/>
      <c r="H38" s="22">
        <v>643023.93999999994</v>
      </c>
      <c r="I38" s="22"/>
      <c r="J38" s="23"/>
    </row>
    <row r="39" spans="1:10" x14ac:dyDescent="0.25">
      <c r="A39" s="23" t="s">
        <v>13</v>
      </c>
      <c r="B39" s="40"/>
      <c r="C39" s="40">
        <v>150000</v>
      </c>
      <c r="D39" s="23"/>
      <c r="E39" s="47"/>
      <c r="F39" s="40">
        <v>150000</v>
      </c>
      <c r="G39" s="23"/>
      <c r="H39" s="22"/>
      <c r="I39" s="22">
        <v>250000</v>
      </c>
      <c r="J39" s="23"/>
    </row>
    <row r="40" spans="1:10" x14ac:dyDescent="0.25">
      <c r="A40" s="14" t="s">
        <v>74</v>
      </c>
      <c r="B40" s="41">
        <v>1119254.5</v>
      </c>
      <c r="C40" s="14"/>
      <c r="D40" s="14"/>
      <c r="E40" s="41">
        <v>1689316.6</v>
      </c>
      <c r="F40" s="14"/>
      <c r="G40" s="14"/>
      <c r="H40" s="5">
        <v>1149437</v>
      </c>
      <c r="I40" s="5"/>
      <c r="J40" s="14"/>
    </row>
    <row r="41" spans="1:10" x14ac:dyDescent="0.25">
      <c r="A41" s="14" t="s">
        <v>13</v>
      </c>
      <c r="B41" s="14"/>
      <c r="C41" s="41">
        <v>350000</v>
      </c>
      <c r="D41" s="14"/>
      <c r="E41" s="14"/>
      <c r="F41" s="41">
        <v>500000</v>
      </c>
      <c r="G41" s="14"/>
      <c r="H41" s="5"/>
      <c r="I41" s="5">
        <v>350000</v>
      </c>
      <c r="J41" s="14"/>
    </row>
    <row r="42" spans="1:10" x14ac:dyDescent="0.25">
      <c r="A42" s="20" t="s">
        <v>71</v>
      </c>
      <c r="B42" s="22">
        <v>488987</v>
      </c>
      <c r="C42" s="20"/>
      <c r="D42" s="20"/>
      <c r="E42" s="43"/>
      <c r="F42" s="43"/>
      <c r="G42" s="43"/>
      <c r="H42" s="22">
        <v>879741</v>
      </c>
      <c r="I42" s="22"/>
      <c r="J42" s="20"/>
    </row>
    <row r="43" spans="1:10" x14ac:dyDescent="0.25">
      <c r="A43" s="20" t="s">
        <v>14</v>
      </c>
      <c r="B43" s="20"/>
      <c r="C43" s="22">
        <v>90000</v>
      </c>
      <c r="D43" s="20"/>
      <c r="E43" s="43"/>
      <c r="F43" s="43"/>
      <c r="G43" s="43"/>
      <c r="H43" s="22"/>
      <c r="I43" s="22">
        <v>300000</v>
      </c>
      <c r="J43" s="20"/>
    </row>
    <row r="44" spans="1:10" x14ac:dyDescent="0.25">
      <c r="A44" s="20" t="s">
        <v>15</v>
      </c>
      <c r="B44" s="20"/>
      <c r="C44" s="20"/>
      <c r="D44" s="20"/>
      <c r="E44" s="43"/>
      <c r="F44" s="43"/>
      <c r="G44" s="43"/>
      <c r="H44" s="22"/>
      <c r="I44" s="22">
        <v>150000</v>
      </c>
      <c r="J44" s="20"/>
    </row>
    <row r="45" spans="1:10" x14ac:dyDescent="0.25">
      <c r="A45" s="4" t="s">
        <v>9</v>
      </c>
      <c r="B45" s="22">
        <v>80000</v>
      </c>
      <c r="C45" s="4"/>
      <c r="D45" s="4"/>
      <c r="E45" s="41" t="s">
        <v>72</v>
      </c>
      <c r="F45" s="41"/>
      <c r="G45" s="4"/>
      <c r="H45" s="5">
        <v>80000</v>
      </c>
      <c r="I45" s="5"/>
      <c r="J45" s="4"/>
    </row>
    <row r="46" spans="1:10" x14ac:dyDescent="0.25">
      <c r="A46" s="4" t="s">
        <v>29</v>
      </c>
      <c r="B46" s="41">
        <v>341189</v>
      </c>
      <c r="C46" s="4"/>
      <c r="D46" s="4"/>
      <c r="E46" s="41">
        <v>347742</v>
      </c>
      <c r="F46" s="41"/>
      <c r="G46" s="4"/>
      <c r="H46" s="5">
        <v>356798.5</v>
      </c>
      <c r="I46" s="5"/>
      <c r="J46" s="4"/>
    </row>
    <row r="47" spans="1:10" x14ac:dyDescent="0.25">
      <c r="A47" s="4" t="s">
        <v>26</v>
      </c>
      <c r="B47" s="4"/>
      <c r="C47" s="41">
        <v>368859</v>
      </c>
      <c r="D47" s="4"/>
      <c r="E47" s="41"/>
      <c r="F47" s="41">
        <v>487587</v>
      </c>
      <c r="G47" s="4"/>
      <c r="H47" s="5"/>
      <c r="I47" s="5">
        <v>562219.75</v>
      </c>
      <c r="J47" s="4"/>
    </row>
    <row r="48" spans="1:10" x14ac:dyDescent="0.25">
      <c r="A48" s="4"/>
      <c r="B48" s="4"/>
      <c r="C48" s="4"/>
      <c r="D48" s="4"/>
      <c r="E48" s="4"/>
      <c r="F48" s="4"/>
      <c r="G48" s="4"/>
      <c r="H48" s="5"/>
      <c r="I48" s="5"/>
      <c r="J48" s="4"/>
    </row>
    <row r="49" spans="1:10" x14ac:dyDescent="0.25">
      <c r="A49" s="10" t="s">
        <v>11</v>
      </c>
      <c r="B49" s="19">
        <f>SUM(B50:B64)</f>
        <v>2397204</v>
      </c>
      <c r="C49" s="19">
        <f>SUM(C50:C64)</f>
        <v>1522152.2</v>
      </c>
      <c r="D49" s="17">
        <f>B49-C49</f>
        <v>875051.8</v>
      </c>
      <c r="E49" s="17">
        <v>1928187.09</v>
      </c>
      <c r="F49" s="17">
        <v>1650079</v>
      </c>
      <c r="G49" s="17">
        <f>E49-F49</f>
        <v>278108.09000000008</v>
      </c>
      <c r="H49" s="11">
        <f>SUM(H50:H64)</f>
        <v>4817219.3</v>
      </c>
      <c r="I49" s="11">
        <f>SUM(I50:I64)</f>
        <v>2111777.2000000002</v>
      </c>
      <c r="J49" s="11">
        <f>H49-I49</f>
        <v>2705442.0999999996</v>
      </c>
    </row>
    <row r="50" spans="1:10" x14ac:dyDescent="0.25">
      <c r="A50" s="20" t="s">
        <v>12</v>
      </c>
      <c r="B50" s="43"/>
      <c r="C50" s="43"/>
      <c r="D50" s="43"/>
      <c r="E50" s="40" t="s">
        <v>67</v>
      </c>
      <c r="F50" s="20"/>
      <c r="G50" s="20"/>
      <c r="H50" s="22">
        <v>236224</v>
      </c>
      <c r="I50" s="22"/>
      <c r="J50" s="20"/>
    </row>
    <row r="51" spans="1:10" x14ac:dyDescent="0.25">
      <c r="A51" s="20" t="s">
        <v>16</v>
      </c>
      <c r="B51" s="43"/>
      <c r="C51" s="43"/>
      <c r="D51" s="43"/>
      <c r="E51" s="46"/>
      <c r="F51" s="20"/>
      <c r="G51" s="20"/>
      <c r="H51" s="20"/>
      <c r="I51" s="22">
        <v>20360</v>
      </c>
      <c r="J51" s="20"/>
    </row>
    <row r="52" spans="1:10" x14ac:dyDescent="0.25">
      <c r="A52" s="20" t="s">
        <v>20</v>
      </c>
      <c r="B52" s="43"/>
      <c r="C52" s="43"/>
      <c r="D52" s="43"/>
      <c r="E52" s="46"/>
      <c r="F52" s="20"/>
      <c r="G52" s="20"/>
      <c r="H52" s="20"/>
      <c r="I52" s="22">
        <v>37100</v>
      </c>
      <c r="J52" s="20"/>
    </row>
    <row r="53" spans="1:10" x14ac:dyDescent="0.25">
      <c r="A53" s="20" t="s">
        <v>25</v>
      </c>
      <c r="B53" s="43"/>
      <c r="C53" s="43"/>
      <c r="D53" s="43"/>
      <c r="E53" s="46"/>
      <c r="F53" s="20"/>
      <c r="G53" s="20"/>
      <c r="H53" s="20"/>
      <c r="I53" s="22">
        <v>95050</v>
      </c>
      <c r="J53" s="20"/>
    </row>
    <row r="54" spans="1:10" x14ac:dyDescent="0.25">
      <c r="A54" s="4" t="s">
        <v>17</v>
      </c>
      <c r="B54" s="41">
        <v>1314730</v>
      </c>
      <c r="C54" s="4"/>
      <c r="D54" s="4"/>
      <c r="E54" s="5">
        <v>1449826.09</v>
      </c>
      <c r="F54" s="5"/>
      <c r="G54" s="4"/>
      <c r="H54" s="5">
        <v>1730742</v>
      </c>
      <c r="I54" s="5"/>
      <c r="J54" s="4"/>
    </row>
    <row r="55" spans="1:10" x14ac:dyDescent="0.25">
      <c r="A55" s="4" t="s">
        <v>18</v>
      </c>
      <c r="B55" s="41">
        <v>474202</v>
      </c>
      <c r="C55" s="41"/>
      <c r="D55" s="4"/>
      <c r="E55" s="5">
        <v>478361</v>
      </c>
      <c r="F55" s="5"/>
      <c r="G55" s="4"/>
      <c r="H55" s="5">
        <v>597085</v>
      </c>
      <c r="I55" s="5"/>
      <c r="J55" s="4"/>
    </row>
    <row r="56" spans="1:10" x14ac:dyDescent="0.25">
      <c r="A56" s="4" t="s">
        <v>50</v>
      </c>
      <c r="B56" s="4"/>
      <c r="C56" s="41">
        <v>1522152.2</v>
      </c>
      <c r="D56" s="4"/>
      <c r="E56" s="5"/>
      <c r="F56" s="5">
        <v>1650079</v>
      </c>
      <c r="G56" s="4"/>
      <c r="H56" s="4"/>
      <c r="I56" s="5">
        <v>1731717</v>
      </c>
      <c r="J56" s="4"/>
    </row>
    <row r="57" spans="1:10" x14ac:dyDescent="0.25">
      <c r="A57" s="20" t="s">
        <v>19</v>
      </c>
      <c r="B57" s="42"/>
      <c r="C57" s="42"/>
      <c r="D57" s="42"/>
      <c r="E57" s="40" t="s">
        <v>68</v>
      </c>
      <c r="F57" s="20"/>
      <c r="G57" s="20"/>
      <c r="H57" s="22">
        <v>888551</v>
      </c>
      <c r="I57" s="20"/>
      <c r="J57" s="20"/>
    </row>
    <row r="58" spans="1:10" x14ac:dyDescent="0.25">
      <c r="A58" s="20" t="s">
        <v>20</v>
      </c>
      <c r="B58" s="42"/>
      <c r="C58" s="42"/>
      <c r="D58" s="42"/>
      <c r="E58" s="46"/>
      <c r="F58" s="20"/>
      <c r="G58" s="20"/>
      <c r="H58" s="20"/>
      <c r="I58" s="22">
        <v>215450.2</v>
      </c>
      <c r="J58" s="20"/>
    </row>
    <row r="59" spans="1:10" x14ac:dyDescent="0.25">
      <c r="A59" s="20" t="s">
        <v>51</v>
      </c>
      <c r="B59" s="42"/>
      <c r="C59" s="42"/>
      <c r="D59" s="42"/>
      <c r="E59" s="46"/>
      <c r="F59" s="20"/>
      <c r="G59" s="20"/>
      <c r="H59" s="20"/>
      <c r="I59" s="22">
        <v>12100</v>
      </c>
      <c r="J59" s="20"/>
    </row>
    <row r="60" spans="1:10" x14ac:dyDescent="0.25">
      <c r="A60" s="4" t="s">
        <v>21</v>
      </c>
      <c r="B60" s="41">
        <v>318472</v>
      </c>
      <c r="C60" s="4"/>
      <c r="D60" s="4"/>
      <c r="E60" s="41" t="s">
        <v>69</v>
      </c>
      <c r="F60" s="4"/>
      <c r="G60" s="4"/>
      <c r="H60" s="5">
        <v>1232285.3</v>
      </c>
      <c r="I60" s="5"/>
      <c r="J60" s="4"/>
    </row>
    <row r="61" spans="1:10" x14ac:dyDescent="0.25">
      <c r="A61" s="4" t="s">
        <v>22</v>
      </c>
      <c r="B61" s="41" t="s">
        <v>65</v>
      </c>
      <c r="C61" s="4"/>
      <c r="D61" s="4"/>
      <c r="E61" s="41" t="s">
        <v>70</v>
      </c>
      <c r="F61" s="4"/>
      <c r="G61" s="4"/>
      <c r="H61" s="5">
        <v>55585</v>
      </c>
      <c r="I61" s="5"/>
      <c r="J61" s="4"/>
    </row>
    <row r="62" spans="1:10" x14ac:dyDescent="0.25">
      <c r="A62" s="4" t="s">
        <v>66</v>
      </c>
      <c r="B62" s="41">
        <v>289800</v>
      </c>
      <c r="C62" s="4"/>
      <c r="D62" s="4"/>
      <c r="E62" s="44"/>
      <c r="F62" s="44"/>
      <c r="G62" s="44"/>
      <c r="H62" s="45"/>
      <c r="I62" s="45"/>
      <c r="J62" s="44"/>
    </row>
    <row r="63" spans="1:10" x14ac:dyDescent="0.25">
      <c r="A63" s="4" t="s">
        <v>23</v>
      </c>
      <c r="B63" s="44"/>
      <c r="C63" s="44"/>
      <c r="D63" s="44"/>
      <c r="E63" s="44"/>
      <c r="F63" s="44"/>
      <c r="G63" s="44"/>
      <c r="H63" s="5">
        <v>38778</v>
      </c>
      <c r="I63" s="5"/>
      <c r="J63" s="4"/>
    </row>
    <row r="64" spans="1:10" x14ac:dyDescent="0.25">
      <c r="A64" s="4" t="s">
        <v>24</v>
      </c>
      <c r="B64" s="44"/>
      <c r="C64" s="44"/>
      <c r="D64" s="44"/>
      <c r="E64" s="44"/>
      <c r="F64" s="44"/>
      <c r="G64" s="44"/>
      <c r="H64" s="5">
        <v>37969</v>
      </c>
      <c r="I64" s="5"/>
      <c r="J64" s="4"/>
    </row>
    <row r="65" spans="1:10" x14ac:dyDescent="0.25">
      <c r="A65" s="4"/>
      <c r="B65" s="4"/>
      <c r="C65" s="4"/>
      <c r="D65" s="4"/>
      <c r="E65" s="4"/>
      <c r="F65" s="4"/>
      <c r="G65" s="4"/>
      <c r="H65" s="5"/>
      <c r="I65" s="5"/>
      <c r="J65" s="4"/>
    </row>
    <row r="66" spans="1:10" x14ac:dyDescent="0.25">
      <c r="A66" s="53" t="s">
        <v>39</v>
      </c>
      <c r="B66" s="19">
        <v>347445</v>
      </c>
      <c r="C66" s="10"/>
      <c r="D66" s="10"/>
      <c r="E66" s="19">
        <v>379417</v>
      </c>
      <c r="F66" s="10"/>
      <c r="G66" s="10"/>
      <c r="H66" s="11">
        <v>384748.61</v>
      </c>
      <c r="I66" s="11"/>
      <c r="J66" s="11">
        <v>384748.61</v>
      </c>
    </row>
    <row r="67" spans="1:10" x14ac:dyDescent="0.25">
      <c r="A67" s="4"/>
      <c r="B67" s="4"/>
      <c r="C67" s="4"/>
      <c r="D67" s="4"/>
      <c r="E67" s="4"/>
      <c r="F67" s="4"/>
      <c r="G67" s="4"/>
      <c r="H67" s="5"/>
      <c r="I67" s="5"/>
      <c r="J67" s="4"/>
    </row>
    <row r="68" spans="1:10" x14ac:dyDescent="0.25">
      <c r="A68" s="53" t="s">
        <v>40</v>
      </c>
      <c r="B68" s="48"/>
      <c r="C68" s="48"/>
      <c r="D68" s="48"/>
      <c r="E68" s="48"/>
      <c r="F68" s="48"/>
      <c r="G68" s="48"/>
      <c r="H68" s="11">
        <v>123904</v>
      </c>
      <c r="I68" s="11"/>
      <c r="J68" s="11">
        <v>123904</v>
      </c>
    </row>
    <row r="69" spans="1:10" x14ac:dyDescent="0.25">
      <c r="A69" s="4"/>
      <c r="B69" s="4"/>
      <c r="C69" s="4"/>
      <c r="D69" s="4"/>
      <c r="E69" s="4"/>
      <c r="F69" s="4"/>
      <c r="G69" s="4"/>
      <c r="H69" s="5"/>
      <c r="I69" s="5"/>
      <c r="J69" s="4"/>
    </row>
    <row r="70" spans="1:10" x14ac:dyDescent="0.25">
      <c r="A70" s="53" t="s">
        <v>78</v>
      </c>
      <c r="B70" s="19">
        <v>125356</v>
      </c>
      <c r="C70" s="10"/>
      <c r="D70" s="10"/>
      <c r="E70" s="19">
        <v>21000</v>
      </c>
      <c r="F70" s="10"/>
      <c r="G70" s="10"/>
      <c r="H70" s="11">
        <v>43050</v>
      </c>
      <c r="I70" s="11"/>
      <c r="J70" s="11"/>
    </row>
    <row r="71" spans="1:10" x14ac:dyDescent="0.25">
      <c r="A71" s="4" t="s">
        <v>79</v>
      </c>
      <c r="B71" s="4"/>
      <c r="C71" s="41">
        <v>96000</v>
      </c>
      <c r="D71" s="4"/>
      <c r="E71" s="4"/>
      <c r="F71" s="4"/>
      <c r="G71" s="4"/>
      <c r="H71" s="5"/>
      <c r="I71" s="5"/>
      <c r="J71" s="4"/>
    </row>
    <row r="72" spans="1:10" x14ac:dyDescent="0.25">
      <c r="A72" s="4"/>
      <c r="B72" s="4"/>
      <c r="C72" s="41"/>
      <c r="D72" s="4"/>
      <c r="E72" s="4"/>
      <c r="F72" s="4"/>
      <c r="G72" s="4"/>
      <c r="H72" s="5"/>
      <c r="I72" s="5"/>
      <c r="J72" s="4"/>
    </row>
    <row r="73" spans="1:10" x14ac:dyDescent="0.25">
      <c r="A73" s="53" t="s">
        <v>80</v>
      </c>
      <c r="B73" s="19">
        <v>76973</v>
      </c>
      <c r="C73" s="10"/>
      <c r="D73" s="10"/>
      <c r="E73" s="48"/>
      <c r="F73" s="48"/>
      <c r="G73" s="48"/>
      <c r="H73" s="48"/>
      <c r="I73" s="48"/>
      <c r="J73" s="48"/>
    </row>
    <row r="74" spans="1:10" x14ac:dyDescent="0.25">
      <c r="A74" s="4" t="s">
        <v>81</v>
      </c>
      <c r="B74" s="4"/>
      <c r="C74" s="41">
        <v>63000</v>
      </c>
      <c r="D74" s="4"/>
      <c r="E74" s="4"/>
      <c r="F74" s="4"/>
      <c r="G74" s="4"/>
      <c r="H74" s="5"/>
      <c r="I74" s="5"/>
      <c r="J74" s="4"/>
    </row>
    <row r="75" spans="1:10" x14ac:dyDescent="0.25">
      <c r="A75" s="3" t="s">
        <v>27</v>
      </c>
      <c r="B75" s="6">
        <f>B5+B7+B23+B36+B49</f>
        <v>111124191.5</v>
      </c>
      <c r="C75" s="3"/>
      <c r="D75" s="3"/>
      <c r="E75" s="6">
        <f>E5+E7+E23+E36+E49</f>
        <v>115238667.69</v>
      </c>
      <c r="F75" s="3"/>
      <c r="G75" s="3"/>
      <c r="H75" s="6">
        <f>H5+H7+H19+H23+H36+H49</f>
        <v>176594507.16000003</v>
      </c>
      <c r="I75" s="6">
        <f>I5+I7+I19+I23+I36+I49</f>
        <v>19822254.949999999</v>
      </c>
      <c r="J75" s="6">
        <f>SUM(J5+J7+J19+J23+J36+J49)</f>
        <v>156772252.21000001</v>
      </c>
    </row>
    <row r="76" spans="1:10" x14ac:dyDescent="0.25">
      <c r="H76" s="16"/>
    </row>
    <row r="77" spans="1:10" x14ac:dyDescent="0.25">
      <c r="H77" s="35"/>
    </row>
    <row r="78" spans="1:10" x14ac:dyDescent="0.25">
      <c r="A78" s="32" t="s">
        <v>61</v>
      </c>
      <c r="B78" s="37">
        <v>2016</v>
      </c>
      <c r="C78" s="37">
        <v>2017</v>
      </c>
      <c r="D78" s="37">
        <v>2018</v>
      </c>
      <c r="E78" s="36"/>
      <c r="F78" s="36"/>
      <c r="G78" s="36"/>
      <c r="H78" s="49"/>
      <c r="I78" s="49"/>
      <c r="J78" s="49"/>
    </row>
    <row r="79" spans="1:10" x14ac:dyDescent="0.25">
      <c r="A79" s="34" t="s">
        <v>62</v>
      </c>
      <c r="B79" s="34">
        <v>57387</v>
      </c>
      <c r="C79" s="34">
        <v>57019</v>
      </c>
      <c r="D79" s="34">
        <v>56638</v>
      </c>
      <c r="E79" s="36"/>
      <c r="F79" s="36"/>
      <c r="G79" s="36"/>
      <c r="H79" s="50"/>
      <c r="I79" s="36"/>
      <c r="J79" s="36"/>
    </row>
    <row r="80" spans="1:10" x14ac:dyDescent="0.25">
      <c r="A80" s="33" t="s">
        <v>63</v>
      </c>
      <c r="B80" s="52">
        <f>B75/B79</f>
        <v>1936.4000819000819</v>
      </c>
      <c r="C80" s="52">
        <f>E75/C79</f>
        <v>2021.0573263298199</v>
      </c>
      <c r="D80" s="52">
        <f>J75/D79</f>
        <v>2767.9694235319043</v>
      </c>
      <c r="E80" s="51"/>
      <c r="F80" s="51"/>
      <c r="G80" s="51"/>
      <c r="H80" s="50"/>
      <c r="I80" s="36"/>
      <c r="J80" s="36"/>
    </row>
    <row r="81" spans="1:10" x14ac:dyDescent="0.25">
      <c r="A81" s="34" t="s">
        <v>64</v>
      </c>
      <c r="B81" s="41">
        <v>924423700</v>
      </c>
      <c r="C81" s="41">
        <v>984022800</v>
      </c>
      <c r="D81" s="41">
        <v>1194914400</v>
      </c>
      <c r="E81" s="36"/>
      <c r="F81" s="36"/>
      <c r="G81" s="36"/>
      <c r="H81" s="36"/>
      <c r="I81" s="36"/>
      <c r="J81" s="36"/>
    </row>
    <row r="82" spans="1:10" x14ac:dyDescent="0.25">
      <c r="A82" s="33" t="s">
        <v>60</v>
      </c>
      <c r="B82" s="33"/>
      <c r="C82" s="33"/>
      <c r="D82" s="33"/>
      <c r="E82" s="51"/>
      <c r="F82" s="51"/>
      <c r="G82" s="51"/>
      <c r="H82" s="36"/>
      <c r="I82" s="36"/>
      <c r="J82" s="36"/>
    </row>
    <row r="83" spans="1:10" s="30" customFormat="1" x14ac:dyDescent="0.25">
      <c r="A83" s="31"/>
      <c r="B83" s="31"/>
      <c r="C83" s="31"/>
      <c r="D83" s="31"/>
      <c r="E83" s="29"/>
      <c r="F83" s="29"/>
      <c r="G83" s="29"/>
      <c r="H83" s="49"/>
      <c r="I83" s="49"/>
      <c r="J83" s="49"/>
    </row>
    <row r="84" spans="1:10" s="30" customFormat="1" x14ac:dyDescent="0.25">
      <c r="A84" s="31"/>
      <c r="B84" s="31"/>
      <c r="C84" s="31"/>
      <c r="D84" s="31"/>
      <c r="E84" s="29"/>
      <c r="F84" s="29"/>
      <c r="G84" s="29"/>
      <c r="H84" s="49"/>
      <c r="I84" s="49"/>
      <c r="J84" s="49"/>
    </row>
    <row r="85" spans="1:10" s="30" customFormat="1" x14ac:dyDescent="0.25">
      <c r="A85" s="29"/>
      <c r="B85" s="29"/>
      <c r="C85" s="29"/>
      <c r="D85" s="29"/>
      <c r="E85" s="29"/>
      <c r="F85" s="29"/>
      <c r="G85" s="29"/>
      <c r="H85" s="49"/>
      <c r="I85" s="49"/>
      <c r="J85" s="49"/>
    </row>
    <row r="86" spans="1:10" x14ac:dyDescent="0.25">
      <c r="A86" s="27" t="s">
        <v>52</v>
      </c>
      <c r="B86" s="27"/>
      <c r="C86" s="27"/>
      <c r="D86" s="27"/>
      <c r="E86" s="27"/>
      <c r="F86" s="27"/>
      <c r="G86" s="27"/>
      <c r="H86" t="s">
        <v>59</v>
      </c>
    </row>
    <row r="87" spans="1:10" x14ac:dyDescent="0.25">
      <c r="A87" t="s">
        <v>53</v>
      </c>
    </row>
    <row r="88" spans="1:10" x14ac:dyDescent="0.25">
      <c r="A88" t="s">
        <v>54</v>
      </c>
    </row>
    <row r="90" spans="1:10" x14ac:dyDescent="0.25">
      <c r="A90" t="s">
        <v>55</v>
      </c>
    </row>
    <row r="91" spans="1:10" x14ac:dyDescent="0.25">
      <c r="A91" t="s">
        <v>58</v>
      </c>
    </row>
    <row r="92" spans="1:10" x14ac:dyDescent="0.25">
      <c r="A92" t="s">
        <v>56</v>
      </c>
    </row>
    <row r="93" spans="1:10" x14ac:dyDescent="0.25">
      <c r="A93" t="s">
        <v>57</v>
      </c>
    </row>
  </sheetData>
  <mergeCells count="3">
    <mergeCell ref="H3:J3"/>
    <mergeCell ref="E3:G3"/>
    <mergeCell ref="B3:D3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  <rowBreaks count="1" manualBreakCount="1">
    <brk id="35" max="16383" man="1"/>
  </rowBreaks>
  <colBreaks count="1" manualBreakCount="1">
    <brk id="10" max="8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Kostrhounová Pavla</dc:creator>
  <cp:lastModifiedBy>Bittová Veronika</cp:lastModifiedBy>
  <cp:lastPrinted>2019-07-12T05:31:21Z</cp:lastPrinted>
  <dcterms:created xsi:type="dcterms:W3CDTF">2019-04-04T11:57:24Z</dcterms:created>
  <dcterms:modified xsi:type="dcterms:W3CDTF">2019-08-02T06:53:18Z</dcterms:modified>
</cp:coreProperties>
</file>